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ortation\Public Works\DOCUMENT\WEBSITE CONTENT\Reports\"/>
    </mc:Choice>
  </mc:AlternateContent>
  <xr:revisionPtr revIDLastSave="0" documentId="8_{8C12DE29-0AE2-4B3B-BBFA-BB754890F93B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CIP" sheetId="1" r:id="rId1"/>
  </sheets>
  <definedNames>
    <definedName name="_xlnm.Print_Titles" localSheetId="0">CIP!$1:$5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N10" i="1" s="1"/>
  <c r="L81" i="1"/>
  <c r="N81" i="1" s="1"/>
  <c r="L57" i="1"/>
  <c r="N57" i="1" s="1"/>
  <c r="L45" i="1" l="1"/>
  <c r="N45" i="1" s="1"/>
  <c r="L38" i="1"/>
  <c r="N38" i="1" s="1"/>
  <c r="L23" i="1" l="1"/>
  <c r="N23" i="1" s="1"/>
  <c r="L21" i="1"/>
  <c r="N21" i="1" s="1"/>
  <c r="L36" i="1" l="1"/>
  <c r="N36" i="1" s="1"/>
  <c r="L67" i="1" l="1"/>
  <c r="N67" i="1" s="1"/>
  <c r="L19" i="1" l="1"/>
  <c r="N19" i="1" s="1"/>
  <c r="L61" i="1" l="1"/>
  <c r="N61" i="1" s="1"/>
  <c r="L44" i="1" l="1"/>
  <c r="N44" i="1" s="1"/>
  <c r="L34" i="1" l="1"/>
  <c r="N34" i="1" s="1"/>
  <c r="L32" i="1" l="1"/>
  <c r="N32" i="1" s="1"/>
  <c r="L78" i="1" l="1"/>
  <c r="N78" i="1" s="1"/>
  <c r="L30" i="1" l="1"/>
  <c r="N30" i="1" s="1"/>
  <c r="L42" i="1"/>
  <c r="N42" i="1" s="1"/>
  <c r="L26" i="1"/>
  <c r="N26" i="1" s="1"/>
  <c r="L17" i="1" l="1"/>
  <c r="N17" i="1" s="1"/>
  <c r="L15" i="1"/>
  <c r="N15" i="1" s="1"/>
  <c r="L72" i="1" l="1"/>
  <c r="N72" i="1" s="1"/>
  <c r="L7" i="1"/>
  <c r="N7" i="1" s="1"/>
  <c r="L28" i="1"/>
  <c r="N28" i="1" s="1"/>
  <c r="L102" i="1"/>
  <c r="N102" i="1" s="1"/>
  <c r="L40" i="1"/>
  <c r="N40" i="1" s="1"/>
  <c r="L91" i="1"/>
  <c r="N91" i="1" s="1"/>
  <c r="L52" i="1"/>
  <c r="N52" i="1" s="1"/>
  <c r="L48" i="1"/>
  <c r="N48" i="1" s="1"/>
  <c r="L105" i="1"/>
  <c r="N105" i="1" s="1"/>
  <c r="L75" i="1"/>
  <c r="N75" i="1" s="1"/>
  <c r="L87" i="1"/>
  <c r="N87" i="1" s="1"/>
  <c r="L95" i="1"/>
  <c r="N95" i="1" s="1"/>
  <c r="L98" i="1"/>
  <c r="N98" i="1" s="1"/>
</calcChain>
</file>

<file path=xl/sharedStrings.xml><?xml version="1.0" encoding="utf-8"?>
<sst xmlns="http://schemas.openxmlformats.org/spreadsheetml/2006/main" count="334" uniqueCount="206">
  <si>
    <t>TOTAL</t>
  </si>
  <si>
    <t>BUDGET</t>
  </si>
  <si>
    <t>PROJECT</t>
  </si>
  <si>
    <t>Three Oaks Parkway Extension North</t>
  </si>
  <si>
    <t>MANAGER</t>
  </si>
  <si>
    <t>PROJECT NAME</t>
  </si>
  <si>
    <t>COMM</t>
  </si>
  <si>
    <t>DIST.</t>
  </si>
  <si>
    <t>1,4</t>
  </si>
  <si>
    <t>All</t>
  </si>
  <si>
    <t>Bicycle/Pedestrian Facilities</t>
  </si>
  <si>
    <t>Annual project for facilities on existing County-maintained roads</t>
  </si>
  <si>
    <t>PRIOR</t>
  </si>
  <si>
    <t>EXP.</t>
  </si>
  <si>
    <t>5-YEAR</t>
  </si>
  <si>
    <t>6-10</t>
  </si>
  <si>
    <t>REVENUE</t>
  </si>
  <si>
    <t>SOURCE</t>
  </si>
  <si>
    <t>CST</t>
  </si>
  <si>
    <t>DES</t>
  </si>
  <si>
    <t>ROW</t>
  </si>
  <si>
    <t>ALL</t>
  </si>
  <si>
    <t>GT</t>
  </si>
  <si>
    <t>IF/GT</t>
  </si>
  <si>
    <t>IF23</t>
  </si>
  <si>
    <t>DES/ROW</t>
  </si>
  <si>
    <t>LS</t>
  </si>
  <si>
    <t>Ortiz 4L/Colonial-MLK</t>
  </si>
  <si>
    <t>IF24</t>
  </si>
  <si>
    <t>KEY (PHASES):</t>
  </si>
  <si>
    <t>KEY (FUNDS):</t>
  </si>
  <si>
    <t>MIT = Mitigation</t>
  </si>
  <si>
    <t>PROJ.</t>
  </si>
  <si>
    <t>CST/CEI</t>
  </si>
  <si>
    <t>Signal System ATMS Upgrade</t>
  </si>
  <si>
    <t>MAJOR PROJECTS</t>
  </si>
  <si>
    <t>rphelan@leegov.com</t>
  </si>
  <si>
    <t>Specific Projects:</t>
  </si>
  <si>
    <t>DES/SUR</t>
  </si>
  <si>
    <t>DES/ROW/</t>
  </si>
  <si>
    <t>1,2</t>
  </si>
  <si>
    <t>IF22</t>
  </si>
  <si>
    <t>2,4</t>
  </si>
  <si>
    <t>1,2,3</t>
  </si>
  <si>
    <t>bike lanes and sidewalks on both sides</t>
  </si>
  <si>
    <t>Toll System Replacement</t>
  </si>
  <si>
    <t>DES/MIT</t>
  </si>
  <si>
    <t>IF23/GT/</t>
  </si>
  <si>
    <t>#</t>
  </si>
  <si>
    <t>DRIVER</t>
  </si>
  <si>
    <t>Implementation of bike-</t>
  </si>
  <si>
    <t>ped plan, BPAC prior-</t>
  </si>
  <si>
    <t>ities, Complete Streets</t>
  </si>
  <si>
    <t>principals</t>
  </si>
  <si>
    <t>NM - Core Critical</t>
  </si>
  <si>
    <t>Mandated</t>
  </si>
  <si>
    <t>Age/condition, escalating</t>
  </si>
  <si>
    <t>maintenance costs</t>
  </si>
  <si>
    <t>NM - Essential</t>
  </si>
  <si>
    <t>Intersection control</t>
  </si>
  <si>
    <t>LOS, community interest</t>
  </si>
  <si>
    <t>Parallel reliever to I-75,</t>
  </si>
  <si>
    <t>access to jail and EMS,</t>
  </si>
  <si>
    <t>Maximizes efficient use</t>
  </si>
  <si>
    <t>of existing capacity</t>
  </si>
  <si>
    <t>Extends major arterial,</t>
  </si>
  <si>
    <t>parallel reliever to I-75</t>
  </si>
  <si>
    <t>Age of equipment, rapid</t>
  </si>
  <si>
    <t>technology changes</t>
  </si>
  <si>
    <t>Toll Interoperability</t>
  </si>
  <si>
    <t>2,5</t>
  </si>
  <si>
    <t>Alico Rd. Connector/Alico Rd. to SR 82 opposite Sunshine Blvd.</t>
  </si>
  <si>
    <t xml:space="preserve">People-to-jobs link, </t>
  </si>
  <si>
    <t>Daniels Pkwy. relief</t>
  </si>
  <si>
    <t>IF25</t>
  </si>
  <si>
    <t>Gunnery Rd./8th St. Intersection Improvements</t>
  </si>
  <si>
    <t>Signalization and turn lane improvements</t>
  </si>
  <si>
    <t>needed</t>
  </si>
  <si>
    <t>NM- Core Critical</t>
  </si>
  <si>
    <t>GIF</t>
  </si>
  <si>
    <t xml:space="preserve">Homestead 4L/Sunrise-Alabama </t>
  </si>
  <si>
    <t>Hickory Bridge Replacements</t>
  </si>
  <si>
    <t>Vince Miller, 533-8577</t>
  </si>
  <si>
    <t>vmiller@leegov.com</t>
  </si>
  <si>
    <t>GIF/GT</t>
  </si>
  <si>
    <t>IF23,24</t>
  </si>
  <si>
    <t>Ortiz 4L/MLK-Luckett/Luckett-I75</t>
  </si>
  <si>
    <t>Westgate N Lee-Sunshine</t>
  </si>
  <si>
    <t>Westgate S Lee-Sunshine</t>
  </si>
  <si>
    <t>Pine Ridge Rd. Stevens-Summerlin</t>
  </si>
  <si>
    <t>dmurphy@leegov.com</t>
  </si>
  <si>
    <t>mpadgett@leegov.com</t>
  </si>
  <si>
    <t xml:space="preserve">Lee Boulevard/Joan Avenue Traffic Signal </t>
  </si>
  <si>
    <t>Lee Boulevard/Lee Street Traffic Signal</t>
  </si>
  <si>
    <t>2016 Priority #22</t>
  </si>
  <si>
    <t>2016 Priority #23</t>
  </si>
  <si>
    <t>2017 Priority #4</t>
  </si>
  <si>
    <t>2016 Priority #4</t>
  </si>
  <si>
    <t>2015 Priority #2</t>
  </si>
  <si>
    <t>2016 Priority #3</t>
  </si>
  <si>
    <t>2017 Priority #3</t>
  </si>
  <si>
    <t>2017 Priority #2</t>
  </si>
  <si>
    <t>2015 Priority #27</t>
  </si>
  <si>
    <t>2016 Priority #28</t>
  </si>
  <si>
    <t>2017 Priority #12</t>
  </si>
  <si>
    <t xml:space="preserve">FDOT </t>
  </si>
  <si>
    <t>22/23</t>
  </si>
  <si>
    <t>Corkscrew Road</t>
  </si>
  <si>
    <t>Debt</t>
  </si>
  <si>
    <t>tmarquardt@leegov.com</t>
  </si>
  <si>
    <t>aslaibe@leegov.com</t>
  </si>
  <si>
    <t>4L widening, south of Sunrise Blvd. to Alabama Rd., including on-road</t>
  </si>
  <si>
    <t>Tom Marquardt</t>
  </si>
  <si>
    <t>Alex Slaibe</t>
  </si>
  <si>
    <t>CST, CEI</t>
  </si>
  <si>
    <t>CST, CEI, LS</t>
  </si>
  <si>
    <t>Improve safety without</t>
  </si>
  <si>
    <t>adding delay</t>
  </si>
  <si>
    <t>Gateway at Griffin Roundabout</t>
  </si>
  <si>
    <t>24/25</t>
  </si>
  <si>
    <t>Age Condition of bridge</t>
  </si>
  <si>
    <t>(Bridge Health Index)</t>
  </si>
  <si>
    <t>Reduce congestion/wait</t>
  </si>
  <si>
    <t>time, Improved safety</t>
  </si>
  <si>
    <t>FDOT</t>
  </si>
  <si>
    <t>Project Mgmt</t>
  </si>
  <si>
    <t>Project combines New Pass, Little Carlos and Big Hickory bridge, including demolition and disposal of the olf bridges.</t>
  </si>
  <si>
    <t>Age</t>
  </si>
  <si>
    <t>Condition of bridge (Bridge Health Index)</t>
  </si>
  <si>
    <t>Improve safety</t>
  </si>
  <si>
    <t>Intersections meet signal</t>
  </si>
  <si>
    <t xml:space="preserve">warrants and </t>
  </si>
  <si>
    <t xml:space="preserve">almost meet </t>
  </si>
  <si>
    <t>crash warrants</t>
  </si>
  <si>
    <t>LOS per Concurrenty Rpt,</t>
  </si>
  <si>
    <t>City tie-in of Hanson St.ext</t>
  </si>
  <si>
    <t>ROW/DES</t>
  </si>
  <si>
    <t>4,5</t>
  </si>
  <si>
    <t>Parallel relief to I-75</t>
  </si>
  <si>
    <t>improve area circulation</t>
  </si>
  <si>
    <t>improve LOS</t>
  </si>
  <si>
    <t>sdrotleff@leegov.com</t>
  </si>
  <si>
    <t>PD&amp;E Study</t>
  </si>
  <si>
    <t>DES/CST</t>
  </si>
  <si>
    <t>2019 Priority #2</t>
  </si>
  <si>
    <t>CON</t>
  </si>
  <si>
    <t>25/26</t>
  </si>
  <si>
    <t>Vince Miller</t>
  </si>
  <si>
    <t>IF 25</t>
  </si>
  <si>
    <t>DEBT</t>
  </si>
  <si>
    <t>Rob Phelan</t>
  </si>
  <si>
    <t>Dave Murphy</t>
  </si>
  <si>
    <t>Mike Padgett</t>
  </si>
  <si>
    <t>TBD</t>
  </si>
  <si>
    <t>Sue Drotleff</t>
  </si>
  <si>
    <t>Concurrency, LOS</t>
  </si>
  <si>
    <t>2020 Priority #13</t>
  </si>
  <si>
    <t>2020 Priority #3</t>
  </si>
  <si>
    <t xml:space="preserve">  </t>
  </si>
  <si>
    <t>2020 Priority #5</t>
  </si>
  <si>
    <t>FY 98-22</t>
  </si>
  <si>
    <t>23/24</t>
  </si>
  <si>
    <t>26/27</t>
  </si>
  <si>
    <t>27/28</t>
  </si>
  <si>
    <t>IF 23, 25</t>
  </si>
  <si>
    <t>ST</t>
  </si>
  <si>
    <t xml:space="preserve"> SUMMARY OF MAJOR ROAD PROJECTS PROGRAMMED BY LEE COUNTY - FY23/24-27/28</t>
  </si>
  <si>
    <t>Hancock Bridge Pkwy Orange Grove - 4055 Hancock</t>
  </si>
  <si>
    <t>North Key Dr Beau Dr to US 41</t>
  </si>
  <si>
    <t>Barrett Rd Pondella - 3400N of Pondella</t>
  </si>
  <si>
    <t>Orange River Blvd Palm Beach Blvd - Loraine Dr</t>
  </si>
  <si>
    <t>Bell Blvd SR 82 - Sunrise</t>
  </si>
  <si>
    <t>Westgate Blvd East Lee - 4th</t>
  </si>
  <si>
    <t>Westgate Blvd West 4th - Lee</t>
  </si>
  <si>
    <t>IF 23</t>
  </si>
  <si>
    <t xml:space="preserve">Alico RR Crossing - Quaker </t>
  </si>
  <si>
    <t>Pine Rd Allaire - US 41</t>
  </si>
  <si>
    <t>Jetport Loop Jetport Loop W - Commerce Loop</t>
  </si>
  <si>
    <t>Pine Ridge Rd Summerline Rd - Kelly Rd</t>
  </si>
  <si>
    <t>IF 24</t>
  </si>
  <si>
    <t>Pine Ridge Rd San Carlos Blvd - Summerlin Rd</t>
  </si>
  <si>
    <t>Big Carlos Pass Bridge</t>
  </si>
  <si>
    <t>Midpoint Bridge</t>
  </si>
  <si>
    <t>ROW/DES/CST</t>
  </si>
  <si>
    <t>Lee Blvd Traffic Signals</t>
  </si>
  <si>
    <t xml:space="preserve">PD&amp;E = Project Development &amp; Environmental Study; DES = Design; ROW = Right-of-Way Acquisition; CST = Construction; CEI = Construction Engineering Inspection;   </t>
  </si>
  <si>
    <t>IF = Road Impact Fees w/District; GT = Local Option Gas Taxes;  FDOT = Florida Dept. of Transportation; GIF = Growth Increment Funding, ST = Surplus Tolls</t>
  </si>
  <si>
    <t>Plantation Daniels -Idlewild</t>
  </si>
  <si>
    <t>Extension of Alico Rd through SR 82 and including widening of Sunshine Blvd</t>
  </si>
  <si>
    <t>Replacement of Big Carlos Pass Bridge with a fixed span</t>
  </si>
  <si>
    <t>Cape Coral Bridge Replacement</t>
  </si>
  <si>
    <t>Replacement of the EB and WB spans of the Cape Coral Bridge</t>
  </si>
  <si>
    <t>Widening of the Midpoint Bridge</t>
  </si>
  <si>
    <t xml:space="preserve">Widening of Crokscrew Rd from Ben Hill Griffin Pkwy to Bella Terra Blvd, constructed in </t>
  </si>
  <si>
    <t>two phases</t>
  </si>
  <si>
    <t xml:space="preserve">Addition of a roundabout at Gateway Blvd and Griffin </t>
  </si>
  <si>
    <t>Widening of Ortiz from Colonial Blvd to Martin Luther King Blvd</t>
  </si>
  <si>
    <t>Widening of Ortiz from Martin Luther Kind Blvd to Lucket Rd, inclduing the widening of</t>
  </si>
  <si>
    <t>Luckett Rd</t>
  </si>
  <si>
    <t>Upgrade of existing traffic signal system</t>
  </si>
  <si>
    <t>Extension of Three Oaks from current ending point through Daniels Pkwy, includes</t>
  </si>
  <si>
    <t>Upgrade to hardware and software to handle new transponder protocols</t>
  </si>
  <si>
    <t xml:space="preserve">Replace hardware and software for toll lanes, computers and revenue collection </t>
  </si>
  <si>
    <t>software</t>
  </si>
  <si>
    <t>constructed in two phases</t>
  </si>
  <si>
    <t>major updates to the Daniels Pkwy intersection, constructed in three phases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</si>
</sst>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#,##0.0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0"/>
      <name val="Arial Black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1" applyBorder="1" applyAlignment="1" applyProtection="1"/>
    <xf numFmtId="0" fontId="2" fillId="0" borderId="13" xfId="1" applyBorder="1" applyAlignment="1" applyProtection="1"/>
    <xf numFmtId="165" fontId="0" fillId="0" borderId="0" xfId="0" applyNumberFormat="1"/>
    <xf numFmtId="0" fontId="4" fillId="0" borderId="0" xfId="0" applyFont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0" xfId="0" applyNumberFormat="1"/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3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3" fillId="0" borderId="29" xfId="0" quotePrefix="1" applyNumberFormat="1" applyFont="1" applyBorder="1" applyAlignment="1">
      <alignment horizontal="right"/>
    </xf>
    <xf numFmtId="3" fontId="3" fillId="0" borderId="26" xfId="0" quotePrefix="1" applyNumberFormat="1" applyFon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3" fontId="0" fillId="0" borderId="23" xfId="0" quotePrefix="1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39" xfId="0" quotePrefix="1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0" fillId="0" borderId="4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3" fillId="0" borderId="0" xfId="0" quotePrefix="1" applyNumberFormat="1" applyFont="1" applyAlignment="1">
      <alignment horizontal="right"/>
    </xf>
    <xf numFmtId="3" fontId="0" fillId="0" borderId="34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3" fontId="0" fillId="0" borderId="36" xfId="0" applyNumberFormat="1" applyBorder="1" applyAlignment="1">
      <alignment horizontal="right"/>
    </xf>
    <xf numFmtId="3" fontId="3" fillId="0" borderId="35" xfId="0" applyNumberFormat="1" applyFon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0" fillId="0" borderId="31" xfId="0" applyNumberForma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37" xfId="0" quotePrefix="1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0" fillId="0" borderId="32" xfId="0" quotePrefix="1" applyNumberForma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6" fontId="0" fillId="0" borderId="2" xfId="0" applyNumberFormat="1" applyBorder="1" applyAlignment="1">
      <alignment horizontal="center"/>
    </xf>
    <xf numFmtId="3" fontId="0" fillId="0" borderId="38" xfId="0" applyNumberFormat="1" applyBorder="1" applyAlignment="1">
      <alignment horizontal="right"/>
    </xf>
    <xf numFmtId="3" fontId="0" fillId="0" borderId="37" xfId="0" applyNumberForma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0" fontId="0" fillId="0" borderId="18" xfId="0" applyBorder="1" applyAlignment="1">
      <alignment horizontal="center"/>
    </xf>
    <xf numFmtId="3" fontId="3" fillId="0" borderId="33" xfId="0" quotePrefix="1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0" fillId="0" borderId="33" xfId="0" quotePrefix="1" applyNumberForma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  <xf numFmtId="3" fontId="5" fillId="0" borderId="33" xfId="0" applyNumberFormat="1" applyFont="1" applyBorder="1" applyAlignment="1">
      <alignment horizontal="right"/>
    </xf>
    <xf numFmtId="6" fontId="0" fillId="0" borderId="7" xfId="0" applyNumberFormat="1" applyBorder="1" applyAlignment="1">
      <alignment horizontal="center"/>
    </xf>
    <xf numFmtId="3" fontId="0" fillId="0" borderId="43" xfId="0" applyNumberFormat="1" applyBorder="1" applyAlignment="1">
      <alignment horizontal="right"/>
    </xf>
    <xf numFmtId="3" fontId="0" fillId="0" borderId="4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41" xfId="0" quotePrefix="1" applyNumberFormat="1" applyBorder="1" applyAlignment="1">
      <alignment horizontal="right"/>
    </xf>
    <xf numFmtId="3" fontId="5" fillId="0" borderId="36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3" fontId="5" fillId="0" borderId="3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3" fillId="0" borderId="0" xfId="0" applyFont="1"/>
    <xf numFmtId="3" fontId="3" fillId="0" borderId="36" xfId="0" applyNumberFormat="1" applyFon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6" fillId="0" borderId="0" xfId="0" applyFont="1"/>
    <xf numFmtId="0" fontId="3" fillId="0" borderId="26" xfId="0" quotePrefix="1" applyFont="1" applyBorder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" fillId="0" borderId="13" xfId="1" applyFont="1" applyBorder="1" applyAlignment="1" applyProtection="1"/>
    <xf numFmtId="3" fontId="3" fillId="0" borderId="30" xfId="0" applyNumberFormat="1" applyFont="1" applyBorder="1" applyAlignment="1">
      <alignment horizontal="right"/>
    </xf>
    <xf numFmtId="0" fontId="5" fillId="0" borderId="6" xfId="0" applyFont="1" applyBorder="1"/>
    <xf numFmtId="3" fontId="5" fillId="0" borderId="20" xfId="0" applyNumberFormat="1" applyFont="1" applyBorder="1" applyAlignment="1">
      <alignment horizontal="right"/>
    </xf>
    <xf numFmtId="0" fontId="8" fillId="0" borderId="13" xfId="1" applyFont="1" applyBorder="1" applyAlignment="1" applyProtection="1"/>
    <xf numFmtId="3" fontId="5" fillId="0" borderId="44" xfId="0" applyNumberFormat="1" applyFont="1" applyBorder="1" applyAlignment="1">
      <alignment horizontal="right"/>
    </xf>
    <xf numFmtId="3" fontId="5" fillId="0" borderId="31" xfId="0" applyNumberFormat="1" applyFont="1" applyBorder="1" applyAlignment="1">
      <alignment horizontal="right"/>
    </xf>
    <xf numFmtId="0" fontId="8" fillId="0" borderId="12" xfId="1" applyFont="1" applyBorder="1" applyAlignment="1" applyProtection="1"/>
    <xf numFmtId="0" fontId="7" fillId="0" borderId="0" xfId="0" applyFont="1"/>
    <xf numFmtId="0" fontId="0" fillId="2" borderId="46" xfId="0" applyFill="1" applyBorder="1" applyAlignment="1">
      <alignment horizontal="center"/>
    </xf>
    <xf numFmtId="0" fontId="7" fillId="2" borderId="49" xfId="0" applyFont="1" applyFill="1" applyBorder="1"/>
    <xf numFmtId="3" fontId="1" fillId="0" borderId="32" xfId="0" applyNumberFormat="1" applyFont="1" applyBorder="1" applyAlignment="1">
      <alignment horizontal="right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16" fontId="0" fillId="2" borderId="51" xfId="0" quotePrefix="1" applyNumberFormat="1" applyFill="1" applyBorder="1" applyAlignment="1">
      <alignment horizontal="center"/>
    </xf>
    <xf numFmtId="16" fontId="0" fillId="2" borderId="49" xfId="0" quotePrefix="1" applyNumberFormat="1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2" xfId="0" applyFont="1" applyBorder="1" applyAlignment="1">
      <alignment horizontal="center"/>
    </xf>
    <xf numFmtId="3" fontId="1" fillId="0" borderId="2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33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0" fontId="1" fillId="0" borderId="6" xfId="0" applyFont="1" applyBorder="1"/>
    <xf numFmtId="0" fontId="1" fillId="0" borderId="0" xfId="0" applyFont="1" applyAlignment="1">
      <alignment horizontal="right"/>
    </xf>
    <xf numFmtId="0" fontId="1" fillId="0" borderId="11" xfId="1" applyFont="1" applyBorder="1" applyAlignment="1" applyProtection="1"/>
    <xf numFmtId="0" fontId="1" fillId="0" borderId="8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/>
    </xf>
    <xf numFmtId="3" fontId="1" fillId="0" borderId="39" xfId="0" applyNumberFormat="1" applyFont="1" applyBorder="1" applyAlignment="1">
      <alignment horizontal="right"/>
    </xf>
    <xf numFmtId="3" fontId="1" fillId="0" borderId="33" xfId="0" quotePrefix="1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43" xfId="0" applyFont="1" applyBorder="1"/>
    <xf numFmtId="3" fontId="1" fillId="0" borderId="26" xfId="0" quotePrefix="1" applyNumberFormat="1" applyFont="1" applyBorder="1" applyAlignment="1">
      <alignment horizontal="right"/>
    </xf>
    <xf numFmtId="0" fontId="0" fillId="0" borderId="30" xfId="0" applyBorder="1" applyAlignment="1">
      <alignment horizontal="center"/>
    </xf>
    <xf numFmtId="3" fontId="1" fillId="0" borderId="39" xfId="0" quotePrefix="1" applyNumberFormat="1" applyFont="1" applyBorder="1" applyAlignment="1">
      <alignment horizontal="right"/>
    </xf>
    <xf numFmtId="3" fontId="1" fillId="0" borderId="4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41" xfId="0" quotePrefix="1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3" fontId="1" fillId="0" borderId="35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30" xfId="0" applyFont="1" applyBorder="1"/>
    <xf numFmtId="3" fontId="1" fillId="0" borderId="30" xfId="0" applyNumberFormat="1" applyFont="1" applyBorder="1" applyAlignment="1">
      <alignment horizontal="right"/>
    </xf>
    <xf numFmtId="3" fontId="1" fillId="0" borderId="36" xfId="0" applyNumberFormat="1" applyFont="1" applyBorder="1" applyAlignment="1">
      <alignment horizontal="right"/>
    </xf>
    <xf numFmtId="0" fontId="8" fillId="0" borderId="2" xfId="1" applyFont="1" applyBorder="1" applyAlignment="1" applyProtection="1"/>
    <xf numFmtId="3" fontId="3" fillId="0" borderId="38" xfId="0" quotePrefix="1" applyNumberFormat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6" fontId="1" fillId="0" borderId="8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right"/>
    </xf>
    <xf numFmtId="3" fontId="1" fillId="0" borderId="45" xfId="0" applyNumberFormat="1" applyFont="1" applyBorder="1" applyAlignment="1">
      <alignment horizontal="right"/>
    </xf>
    <xf numFmtId="3" fontId="1" fillId="0" borderId="41" xfId="0" applyNumberFormat="1" applyFont="1" applyBorder="1" applyAlignment="1">
      <alignment horizontal="right"/>
    </xf>
    <xf numFmtId="0" fontId="7" fillId="2" borderId="46" xfId="0" applyFont="1" applyFill="1" applyBorder="1"/>
    <xf numFmtId="0" fontId="1" fillId="0" borderId="2" xfId="0" applyFont="1" applyBorder="1"/>
    <xf numFmtId="0" fontId="6" fillId="0" borderId="2" xfId="0" applyFont="1" applyBorder="1"/>
    <xf numFmtId="0" fontId="1" fillId="0" borderId="8" xfId="0" applyFont="1" applyBorder="1"/>
    <xf numFmtId="0" fontId="6" fillId="0" borderId="7" xfId="0" applyFont="1" applyBorder="1"/>
    <xf numFmtId="0" fontId="1" fillId="0" borderId="7" xfId="0" applyFont="1" applyBorder="1"/>
    <xf numFmtId="0" fontId="3" fillId="0" borderId="43" xfId="0" applyFont="1" applyBorder="1"/>
    <xf numFmtId="3" fontId="3" fillId="0" borderId="43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3" fontId="3" fillId="0" borderId="44" xfId="0" applyNumberFormat="1" applyFont="1" applyBorder="1" applyAlignment="1">
      <alignment horizontal="right"/>
    </xf>
    <xf numFmtId="0" fontId="9" fillId="0" borderId="0" xfId="0" applyFont="1"/>
    <xf numFmtId="3" fontId="9" fillId="0" borderId="4" xfId="0" applyNumberFormat="1" applyFont="1" applyBorder="1" applyAlignment="1">
      <alignment horizontal="right"/>
    </xf>
    <xf numFmtId="3" fontId="1" fillId="0" borderId="40" xfId="0" applyNumberFormat="1" applyFont="1" applyBorder="1" applyAlignment="1">
      <alignment horizontal="right"/>
    </xf>
    <xf numFmtId="3" fontId="1" fillId="0" borderId="42" xfId="0" applyNumberFormat="1" applyFont="1" applyBorder="1" applyAlignment="1">
      <alignment horizontal="right"/>
    </xf>
    <xf numFmtId="0" fontId="10" fillId="0" borderId="13" xfId="1" applyFont="1" applyBorder="1" applyAlignment="1" applyProtection="1"/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3" fillId="0" borderId="7" xfId="0" applyFont="1" applyBorder="1"/>
    <xf numFmtId="6" fontId="1" fillId="0" borderId="2" xfId="0" applyNumberFormat="1" applyFont="1" applyBorder="1" applyAlignment="1">
      <alignment horizontal="center"/>
    </xf>
    <xf numFmtId="0" fontId="3" fillId="0" borderId="30" xfId="0" applyFont="1" applyBorder="1"/>
    <xf numFmtId="0" fontId="1" fillId="0" borderId="4" xfId="0" applyFont="1" applyBorder="1"/>
    <xf numFmtId="16" fontId="0" fillId="0" borderId="1" xfId="0" applyNumberFormat="1" applyBorder="1" applyAlignment="1">
      <alignment horizontal="center"/>
    </xf>
    <xf numFmtId="16" fontId="0" fillId="0" borderId="24" xfId="0" applyNumberFormat="1" applyBorder="1" applyAlignment="1">
      <alignment horizontal="center"/>
    </xf>
    <xf numFmtId="16" fontId="1" fillId="0" borderId="55" xfId="0" applyNumberFormat="1" applyFont="1" applyBorder="1" applyAlignment="1">
      <alignment horizontal="center"/>
    </xf>
    <xf numFmtId="0" fontId="6" fillId="0" borderId="8" xfId="0" applyFont="1" applyBorder="1"/>
    <xf numFmtId="3" fontId="3" fillId="0" borderId="56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3" fillId="0" borderId="58" xfId="0" applyNumberFormat="1" applyFont="1" applyBorder="1" applyAlignment="1">
      <alignment horizontal="right"/>
    </xf>
    <xf numFmtId="0" fontId="0" fillId="0" borderId="32" xfId="0" applyBorder="1"/>
    <xf numFmtId="3" fontId="3" fillId="0" borderId="59" xfId="0" applyNumberFormat="1" applyFont="1" applyBorder="1" applyAlignment="1">
      <alignment horizontal="right"/>
    </xf>
    <xf numFmtId="3" fontId="3" fillId="0" borderId="60" xfId="0" applyNumberFormat="1" applyFont="1" applyBorder="1" applyAlignment="1">
      <alignment horizontal="right"/>
    </xf>
    <xf numFmtId="3" fontId="3" fillId="0" borderId="61" xfId="0" applyNumberFormat="1" applyFont="1" applyBorder="1" applyAlignment="1">
      <alignment horizontal="right"/>
    </xf>
    <xf numFmtId="0" fontId="3" fillId="0" borderId="2" xfId="0" applyFont="1" applyBorder="1"/>
    <xf numFmtId="3" fontId="9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3" fontId="1" fillId="0" borderId="33" xfId="0" applyNumberFormat="1" applyFont="1" applyBorder="1" applyAlignment="1">
      <alignment horizontal="right" vertical="top"/>
    </xf>
    <xf numFmtId="3" fontId="1" fillId="0" borderId="23" xfId="0" applyNumberFormat="1" applyFont="1" applyBorder="1" applyAlignment="1">
      <alignment horizontal="right" vertical="top"/>
    </xf>
    <xf numFmtId="3" fontId="0" fillId="0" borderId="45" xfId="0" applyNumberFormat="1" applyBorder="1" applyAlignment="1">
      <alignment horizontal="right"/>
    </xf>
    <xf numFmtId="0" fontId="0" fillId="0" borderId="35" xfId="0" applyBorder="1"/>
    <xf numFmtId="0" fontId="10" fillId="0" borderId="12" xfId="1" applyFont="1" applyBorder="1" applyAlignment="1" applyProtection="1"/>
    <xf numFmtId="0" fontId="3" fillId="0" borderId="6" xfId="0" applyFont="1" applyBorder="1"/>
    <xf numFmtId="3" fontId="1" fillId="0" borderId="5" xfId="0" quotePrefix="1" applyNumberFormat="1" applyFont="1" applyBorder="1" applyAlignment="1">
      <alignment horizontal="right"/>
    </xf>
    <xf numFmtId="0" fontId="2" fillId="0" borderId="11" xfId="1" applyBorder="1" applyAlignment="1" applyProtection="1"/>
    <xf numFmtId="0" fontId="1" fillId="0" borderId="16" xfId="0" applyFont="1" applyBorder="1" applyAlignment="1">
      <alignment horizontal="center"/>
    </xf>
    <xf numFmtId="14" fontId="0" fillId="0" borderId="0" xfId="0" applyNumberFormat="1"/>
    <xf numFmtId="166" fontId="0" fillId="0" borderId="43" xfId="2" applyNumberFormat="1" applyFont="1" applyBorder="1" applyAlignment="1">
      <alignment horizontal="right"/>
    </xf>
    <xf numFmtId="166" fontId="0" fillId="0" borderId="45" xfId="2" applyNumberFormat="1" applyFont="1" applyBorder="1"/>
    <xf numFmtId="3" fontId="3" fillId="0" borderId="23" xfId="0" quotePrefix="1" applyNumberFormat="1" applyFont="1" applyBorder="1" applyAlignment="1">
      <alignment horizontal="right"/>
    </xf>
    <xf numFmtId="14" fontId="10" fillId="0" borderId="13" xfId="1" applyNumberFormat="1" applyFont="1" applyBorder="1" applyAlignment="1" applyProtection="1"/>
    <xf numFmtId="14" fontId="2" fillId="0" borderId="13" xfId="1" applyNumberFormat="1" applyBorder="1" applyAlignment="1" applyProtection="1"/>
    <xf numFmtId="3" fontId="1" fillId="0" borderId="23" xfId="0" quotePrefix="1" applyNumberFormat="1" applyFont="1" applyBorder="1" applyAlignment="1">
      <alignment horizontal="right"/>
    </xf>
    <xf numFmtId="0" fontId="1" fillId="0" borderId="0" xfId="0" applyFont="1" applyAlignment="1">
      <alignment vertical="top" wrapText="1"/>
    </xf>
    <xf numFmtId="166" fontId="1" fillId="0" borderId="43" xfId="2" applyNumberFormat="1" applyFont="1" applyBorder="1" applyAlignment="1">
      <alignment horizontal="right"/>
    </xf>
    <xf numFmtId="1" fontId="1" fillId="0" borderId="41" xfId="2" applyNumberFormat="1" applyFont="1" applyFill="1" applyBorder="1" applyAlignment="1">
      <alignment horizontal="right"/>
    </xf>
    <xf numFmtId="3" fontId="3" fillId="0" borderId="33" xfId="0" applyNumberFormat="1" applyFont="1" applyBorder="1" applyAlignment="1">
      <alignment horizontal="right" wrapText="1"/>
    </xf>
    <xf numFmtId="3" fontId="3" fillId="0" borderId="35" xfId="0" applyNumberFormat="1" applyFont="1" applyBorder="1" applyAlignment="1">
      <alignment horizontal="right" wrapText="1"/>
    </xf>
    <xf numFmtId="0" fontId="8" fillId="0" borderId="11" xfId="1" applyFont="1" applyBorder="1" applyAlignment="1" applyProtection="1"/>
    <xf numFmtId="3" fontId="1" fillId="0" borderId="0" xfId="0" quotePrefix="1" applyNumberFormat="1" applyFont="1" applyAlignment="1">
      <alignment horizontal="right"/>
    </xf>
    <xf numFmtId="166" fontId="1" fillId="0" borderId="39" xfId="2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32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166" fontId="1" fillId="0" borderId="39" xfId="2" applyNumberFormat="1" applyFont="1" applyFill="1" applyBorder="1"/>
    <xf numFmtId="0" fontId="1" fillId="0" borderId="2" xfId="0" applyFont="1" applyBorder="1" applyAlignment="1">
      <alignment vertical="top" wrapText="1"/>
    </xf>
    <xf numFmtId="0" fontId="1" fillId="0" borderId="43" xfId="0" applyFont="1" applyBorder="1" applyAlignment="1">
      <alignment horizontal="center"/>
    </xf>
    <xf numFmtId="0" fontId="1" fillId="0" borderId="54" xfId="0" applyFont="1" applyBorder="1"/>
    <xf numFmtId="0" fontId="1" fillId="0" borderId="34" xfId="0" applyFont="1" applyBorder="1"/>
    <xf numFmtId="0" fontId="1" fillId="0" borderId="32" xfId="0" applyFont="1" applyBorder="1"/>
    <xf numFmtId="1" fontId="0" fillId="0" borderId="45" xfId="2" applyNumberFormat="1" applyFont="1" applyBorder="1"/>
    <xf numFmtId="1" fontId="0" fillId="0" borderId="39" xfId="2" applyNumberFormat="1" applyFont="1" applyBorder="1"/>
    <xf numFmtId="0" fontId="1" fillId="0" borderId="62" xfId="0" applyFont="1" applyBorder="1" applyAlignment="1">
      <alignment horizontal="center"/>
    </xf>
    <xf numFmtId="0" fontId="1" fillId="0" borderId="62" xfId="0" applyFont="1" applyBorder="1"/>
    <xf numFmtId="0" fontId="0" fillId="0" borderId="62" xfId="0" applyBorder="1" applyAlignment="1">
      <alignment horizontal="center"/>
    </xf>
    <xf numFmtId="0" fontId="0" fillId="0" borderId="63" xfId="0" applyBorder="1"/>
    <xf numFmtId="3" fontId="0" fillId="0" borderId="64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3" fontId="0" fillId="0" borderId="66" xfId="0" quotePrefix="1" applyNumberFormat="1" applyBorder="1" applyAlignment="1">
      <alignment horizontal="right"/>
    </xf>
    <xf numFmtId="3" fontId="1" fillId="0" borderId="68" xfId="0" applyNumberFormat="1" applyFont="1" applyBorder="1" applyAlignment="1">
      <alignment horizontal="right"/>
    </xf>
    <xf numFmtId="3" fontId="1" fillId="0" borderId="67" xfId="0" applyNumberFormat="1" applyFont="1" applyBorder="1" applyAlignment="1">
      <alignment horizontal="right"/>
    </xf>
    <xf numFmtId="3" fontId="1" fillId="0" borderId="69" xfId="0" applyNumberFormat="1" applyFont="1" applyBorder="1" applyAlignment="1">
      <alignment horizontal="right"/>
    </xf>
    <xf numFmtId="6" fontId="1" fillId="0" borderId="62" xfId="0" applyNumberFormat="1" applyFont="1" applyBorder="1" applyAlignment="1">
      <alignment horizontal="center"/>
    </xf>
    <xf numFmtId="0" fontId="1" fillId="0" borderId="70" xfId="1" applyFont="1" applyBorder="1" applyAlignment="1" applyProtection="1"/>
    <xf numFmtId="0" fontId="0" fillId="0" borderId="72" xfId="0" applyBorder="1" applyAlignment="1">
      <alignment horizontal="center"/>
    </xf>
    <xf numFmtId="0" fontId="1" fillId="0" borderId="73" xfId="0" applyFont="1" applyBorder="1"/>
    <xf numFmtId="0" fontId="1" fillId="0" borderId="72" xfId="0" applyFont="1" applyBorder="1"/>
    <xf numFmtId="3" fontId="0" fillId="0" borderId="74" xfId="0" applyNumberFormat="1" applyBorder="1" applyAlignment="1">
      <alignment horizontal="right"/>
    </xf>
    <xf numFmtId="3" fontId="0" fillId="0" borderId="75" xfId="0" applyNumberFormat="1" applyBorder="1" applyAlignment="1">
      <alignment horizontal="right"/>
    </xf>
    <xf numFmtId="3" fontId="0" fillId="0" borderId="73" xfId="0" applyNumberFormat="1" applyBorder="1" applyAlignment="1">
      <alignment horizontal="right"/>
    </xf>
    <xf numFmtId="3" fontId="0" fillId="0" borderId="76" xfId="0" applyNumberFormat="1" applyBorder="1" applyAlignment="1">
      <alignment horizontal="right"/>
    </xf>
    <xf numFmtId="3" fontId="1" fillId="0" borderId="73" xfId="0" applyNumberFormat="1" applyFont="1" applyBorder="1" applyAlignment="1">
      <alignment horizontal="right"/>
    </xf>
    <xf numFmtId="3" fontId="1" fillId="0" borderId="77" xfId="0" applyNumberFormat="1" applyFont="1" applyBorder="1" applyAlignment="1">
      <alignment horizontal="right"/>
    </xf>
    <xf numFmtId="3" fontId="0" fillId="0" borderId="78" xfId="0" applyNumberFormat="1" applyBorder="1" applyAlignment="1">
      <alignment horizontal="right"/>
    </xf>
    <xf numFmtId="3" fontId="1" fillId="0" borderId="76" xfId="0" applyNumberFormat="1" applyFont="1" applyBorder="1" applyAlignment="1">
      <alignment horizontal="right"/>
    </xf>
    <xf numFmtId="3" fontId="0" fillId="0" borderId="79" xfId="0" applyNumberFormat="1" applyBorder="1" applyAlignment="1">
      <alignment horizontal="right"/>
    </xf>
    <xf numFmtId="0" fontId="2" fillId="0" borderId="80" xfId="1" applyBorder="1" applyAlignment="1" applyProtection="1"/>
    <xf numFmtId="1" fontId="0" fillId="0" borderId="32" xfId="2" applyNumberFormat="1" applyFont="1" applyBorder="1"/>
    <xf numFmtId="0" fontId="3" fillId="0" borderId="64" xfId="0" applyFont="1" applyBorder="1"/>
    <xf numFmtId="0" fontId="6" fillId="0" borderId="62" xfId="0" applyFont="1" applyBorder="1"/>
    <xf numFmtId="3" fontId="3" fillId="0" borderId="82" xfId="0" applyNumberFormat="1" applyFont="1" applyBorder="1" applyAlignment="1">
      <alignment horizontal="right"/>
    </xf>
    <xf numFmtId="3" fontId="3" fillId="0" borderId="81" xfId="0" applyNumberFormat="1" applyFont="1" applyBorder="1" applyAlignment="1">
      <alignment horizontal="right"/>
    </xf>
    <xf numFmtId="0" fontId="1" fillId="0" borderId="71" xfId="0" applyFont="1" applyBorder="1"/>
    <xf numFmtId="3" fontId="3" fillId="0" borderId="63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69" xfId="0" applyNumberFormat="1" applyFont="1" applyBorder="1" applyAlignment="1">
      <alignment horizontal="right"/>
    </xf>
    <xf numFmtId="166" fontId="3" fillId="0" borderId="71" xfId="2" applyNumberFormat="1" applyFont="1" applyBorder="1" applyAlignment="1">
      <alignment horizontal="right"/>
    </xf>
    <xf numFmtId="3" fontId="3" fillId="0" borderId="64" xfId="0" applyNumberFormat="1" applyFont="1" applyBorder="1" applyAlignment="1">
      <alignment horizontal="right"/>
    </xf>
    <xf numFmtId="3" fontId="3" fillId="0" borderId="65" xfId="0" applyNumberFormat="1" applyFont="1" applyBorder="1" applyAlignment="1">
      <alignment horizontal="right"/>
    </xf>
    <xf numFmtId="3" fontId="3" fillId="0" borderId="66" xfId="0" applyNumberFormat="1" applyFont="1" applyBorder="1" applyAlignment="1">
      <alignment horizontal="right"/>
    </xf>
    <xf numFmtId="37" fontId="0" fillId="0" borderId="40" xfId="0" applyNumberFormat="1" applyBorder="1"/>
    <xf numFmtId="37" fontId="0" fillId="0" borderId="5" xfId="0" applyNumberFormat="1" applyBorder="1"/>
    <xf numFmtId="37" fontId="0" fillId="0" borderId="83" xfId="0" applyNumberFormat="1" applyBorder="1"/>
    <xf numFmtId="37" fontId="0" fillId="0" borderId="84" xfId="0" applyNumberFormat="1" applyBorder="1"/>
    <xf numFmtId="166" fontId="1" fillId="0" borderId="44" xfId="2" applyNumberFormat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166" fontId="0" fillId="0" borderId="32" xfId="2" applyNumberFormat="1" applyFont="1" applyBorder="1"/>
    <xf numFmtId="3" fontId="1" fillId="0" borderId="37" xfId="0" applyNumberFormat="1" applyFont="1" applyBorder="1" applyAlignment="1">
      <alignment horizontal="right"/>
    </xf>
    <xf numFmtId="166" fontId="0" fillId="0" borderId="0" xfId="0" applyNumberFormat="1"/>
    <xf numFmtId="166" fontId="1" fillId="0" borderId="5" xfId="2" applyNumberFormat="1" applyFont="1" applyFill="1" applyBorder="1" applyAlignment="1">
      <alignment horizontal="right"/>
    </xf>
    <xf numFmtId="0" fontId="3" fillId="0" borderId="85" xfId="0" applyFont="1" applyBorder="1"/>
    <xf numFmtId="0" fontId="6" fillId="0" borderId="86" xfId="0" applyFont="1" applyBorder="1"/>
    <xf numFmtId="3" fontId="3" fillId="0" borderId="85" xfId="0" applyNumberFormat="1" applyFont="1" applyBorder="1" applyAlignment="1">
      <alignment horizontal="right"/>
    </xf>
    <xf numFmtId="3" fontId="3" fillId="0" borderId="87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horizontal="right"/>
    </xf>
    <xf numFmtId="3" fontId="3" fillId="0" borderId="89" xfId="0" applyNumberFormat="1" applyFont="1" applyBorder="1" applyAlignment="1">
      <alignment horizontal="right"/>
    </xf>
    <xf numFmtId="3" fontId="3" fillId="0" borderId="90" xfId="0" applyNumberFormat="1" applyFont="1" applyBorder="1" applyAlignment="1">
      <alignment horizontal="right"/>
    </xf>
    <xf numFmtId="3" fontId="1" fillId="0" borderId="91" xfId="0" applyNumberFormat="1" applyFont="1" applyBorder="1" applyAlignment="1">
      <alignment horizontal="right"/>
    </xf>
    <xf numFmtId="3" fontId="1" fillId="0" borderId="90" xfId="0" applyNumberFormat="1" applyFont="1" applyBorder="1" applyAlignment="1">
      <alignment horizontal="right"/>
    </xf>
    <xf numFmtId="3" fontId="1" fillId="0" borderId="92" xfId="0" applyNumberFormat="1" applyFont="1" applyBorder="1" applyAlignment="1">
      <alignment horizontal="right"/>
    </xf>
    <xf numFmtId="0" fontId="1" fillId="0" borderId="86" xfId="0" applyFont="1" applyBorder="1" applyAlignment="1">
      <alignment horizontal="center"/>
    </xf>
    <xf numFmtId="0" fontId="8" fillId="0" borderId="14" xfId="1" applyFont="1" applyBorder="1" applyAlignment="1" applyProtection="1"/>
    <xf numFmtId="3" fontId="1" fillId="0" borderId="29" xfId="0" quotePrefix="1" applyNumberFormat="1" applyFont="1" applyBorder="1" applyAlignment="1">
      <alignment horizontal="right"/>
    </xf>
    <xf numFmtId="14" fontId="1" fillId="0" borderId="13" xfId="1" applyNumberFormat="1" applyFont="1" applyBorder="1" applyAlignment="1" applyProtection="1"/>
    <xf numFmtId="0" fontId="6" fillId="0" borderId="1" xfId="0" applyFont="1" applyBorder="1"/>
    <xf numFmtId="0" fontId="1" fillId="0" borderId="3" xfId="0" applyFont="1" applyBorder="1"/>
    <xf numFmtId="3" fontId="0" fillId="0" borderId="15" xfId="0" applyNumberForma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3" fillId="0" borderId="27" xfId="0" quotePrefix="1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3" fontId="3" fillId="0" borderId="9" xfId="0" quotePrefix="1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14" xfId="1" applyBorder="1" applyAlignment="1" applyProtection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murphy@leegov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vmiller@leegov.com" TargetMode="External"/><Relationship Id="rId7" Type="http://schemas.openxmlformats.org/officeDocument/2006/relationships/hyperlink" Target="mailto:dmurphy@leegov.com" TargetMode="External"/><Relationship Id="rId12" Type="http://schemas.openxmlformats.org/officeDocument/2006/relationships/hyperlink" Target="mailto:tmarquardt@leegov.com" TargetMode="External"/><Relationship Id="rId2" Type="http://schemas.openxmlformats.org/officeDocument/2006/relationships/hyperlink" Target="mailto:aslaibe@leegov.com" TargetMode="External"/><Relationship Id="rId1" Type="http://schemas.openxmlformats.org/officeDocument/2006/relationships/hyperlink" Target="mailto:mpadgett@leegov.com" TargetMode="External"/><Relationship Id="rId6" Type="http://schemas.openxmlformats.org/officeDocument/2006/relationships/hyperlink" Target="mailto:mpadgett@leegov.com" TargetMode="External"/><Relationship Id="rId11" Type="http://schemas.openxmlformats.org/officeDocument/2006/relationships/hyperlink" Target="mailto:tmarquardt@leegov.com" TargetMode="External"/><Relationship Id="rId5" Type="http://schemas.openxmlformats.org/officeDocument/2006/relationships/hyperlink" Target="mailto:vmiller@leegov.com" TargetMode="External"/><Relationship Id="rId10" Type="http://schemas.openxmlformats.org/officeDocument/2006/relationships/hyperlink" Target="mailto:dmurphy@leegov.com" TargetMode="External"/><Relationship Id="rId4" Type="http://schemas.openxmlformats.org/officeDocument/2006/relationships/hyperlink" Target="mailto:vmiller@leegov.com" TargetMode="External"/><Relationship Id="rId9" Type="http://schemas.openxmlformats.org/officeDocument/2006/relationships/hyperlink" Target="mailto:vmiller@leego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118"/>
  <sheetViews>
    <sheetView tabSelected="1" topLeftCell="B52" zoomScaleNormal="100" workbookViewId="0">
      <selection activeCell="B60" sqref="B60:P60"/>
    </sheetView>
  </sheetViews>
  <sheetFormatPr defaultRowHeight="13.2" x14ac:dyDescent="0.25"/>
  <cols>
    <col min="1" max="1" width="6.6640625" hidden="1" customWidth="1"/>
    <col min="2" max="2" width="7.33203125" customWidth="1"/>
    <col min="3" max="3" width="73.109375" customWidth="1"/>
    <col min="4" max="4" width="21.6640625" hidden="1" customWidth="1"/>
    <col min="5" max="5" width="12.33203125" customWidth="1"/>
    <col min="6" max="6" width="12.88671875" customWidth="1"/>
    <col min="7" max="8" width="11.109375" customWidth="1"/>
    <col min="9" max="9" width="11.88671875" customWidth="1"/>
    <col min="10" max="11" width="11.109375" customWidth="1"/>
    <col min="12" max="12" width="11.88671875" customWidth="1"/>
    <col min="13" max="13" width="12.109375" customWidth="1"/>
    <col min="14" max="14" width="13.44140625" customWidth="1"/>
    <col min="15" max="15" width="9.44140625" customWidth="1"/>
    <col min="16" max="16" width="22" customWidth="1"/>
  </cols>
  <sheetData>
    <row r="1" spans="1:16" ht="16.2" x14ac:dyDescent="0.4">
      <c r="B1" s="15" t="s">
        <v>166</v>
      </c>
    </row>
    <row r="2" spans="1:16" ht="13.8" thickBot="1" x14ac:dyDescent="0.3">
      <c r="B2" s="175"/>
      <c r="P2" s="213"/>
    </row>
    <row r="3" spans="1:16" x14ac:dyDescent="0.25">
      <c r="A3" s="10"/>
      <c r="B3" s="25"/>
      <c r="C3" s="25"/>
      <c r="D3" s="25"/>
      <c r="E3" s="212" t="s">
        <v>160</v>
      </c>
      <c r="F3" s="26"/>
      <c r="G3" s="23"/>
      <c r="H3" s="29"/>
      <c r="I3" s="23"/>
      <c r="J3" s="29"/>
      <c r="K3" s="23"/>
      <c r="L3" s="31"/>
      <c r="M3" s="23"/>
      <c r="N3" s="35"/>
      <c r="O3" s="71"/>
      <c r="P3" s="24"/>
    </row>
    <row r="4" spans="1:16" x14ac:dyDescent="0.25">
      <c r="A4" s="3" t="s">
        <v>6</v>
      </c>
      <c r="B4" s="3" t="s">
        <v>32</v>
      </c>
      <c r="C4" s="22"/>
      <c r="D4" s="87"/>
      <c r="E4" s="20" t="s">
        <v>12</v>
      </c>
      <c r="F4" s="27" t="s">
        <v>106</v>
      </c>
      <c r="H4" s="30"/>
      <c r="J4" s="30"/>
      <c r="L4" s="32" t="s">
        <v>14</v>
      </c>
      <c r="M4" s="1"/>
      <c r="N4" s="36" t="s">
        <v>2</v>
      </c>
      <c r="O4" s="3" t="s">
        <v>16</v>
      </c>
      <c r="P4" s="17" t="s">
        <v>2</v>
      </c>
    </row>
    <row r="5" spans="1:16" ht="13.8" thickBot="1" x14ac:dyDescent="0.3">
      <c r="A5" s="4" t="s">
        <v>7</v>
      </c>
      <c r="B5" s="4" t="s">
        <v>48</v>
      </c>
      <c r="C5" s="2" t="s">
        <v>5</v>
      </c>
      <c r="D5" s="4" t="s">
        <v>49</v>
      </c>
      <c r="E5" s="18" t="s">
        <v>13</v>
      </c>
      <c r="F5" s="28" t="s">
        <v>1</v>
      </c>
      <c r="G5" s="189" t="s">
        <v>161</v>
      </c>
      <c r="H5" s="190" t="s">
        <v>119</v>
      </c>
      <c r="I5" s="189" t="s">
        <v>146</v>
      </c>
      <c r="J5" s="190" t="s">
        <v>162</v>
      </c>
      <c r="K5" s="191" t="s">
        <v>163</v>
      </c>
      <c r="L5" s="33" t="s">
        <v>0</v>
      </c>
      <c r="M5" s="34" t="s">
        <v>15</v>
      </c>
      <c r="N5" s="9" t="s">
        <v>0</v>
      </c>
      <c r="O5" s="4" t="s">
        <v>17</v>
      </c>
      <c r="P5" s="16" t="s">
        <v>4</v>
      </c>
    </row>
    <row r="6" spans="1:16" ht="13.8" thickBot="1" x14ac:dyDescent="0.3">
      <c r="A6" s="109"/>
      <c r="B6" s="109"/>
      <c r="C6" s="110" t="s">
        <v>35</v>
      </c>
      <c r="D6" s="160"/>
      <c r="E6" s="113"/>
      <c r="F6" s="114"/>
      <c r="G6" s="116"/>
      <c r="H6" s="115"/>
      <c r="I6" s="116"/>
      <c r="J6" s="116"/>
      <c r="K6" s="116"/>
      <c r="L6" s="117"/>
      <c r="M6" s="116"/>
      <c r="N6" s="118"/>
      <c r="O6" s="109"/>
      <c r="P6" s="112"/>
    </row>
    <row r="7" spans="1:16" x14ac:dyDescent="0.25">
      <c r="A7" s="130" t="s">
        <v>70</v>
      </c>
      <c r="B7" s="130">
        <v>209245</v>
      </c>
      <c r="C7" s="120" t="s">
        <v>71</v>
      </c>
      <c r="D7" s="163" t="s">
        <v>72</v>
      </c>
      <c r="E7" s="221">
        <v>5865862</v>
      </c>
      <c r="F7" s="282">
        <v>20125037</v>
      </c>
      <c r="G7" s="287">
        <v>4547555</v>
      </c>
      <c r="H7" s="227">
        <v>13000000</v>
      </c>
      <c r="I7" s="227">
        <v>55682342</v>
      </c>
      <c r="J7" s="222">
        <v>0</v>
      </c>
      <c r="K7" s="142">
        <v>92000000</v>
      </c>
      <c r="L7" s="177">
        <f>SUM(G7:K7)</f>
        <v>165229897</v>
      </c>
      <c r="M7" s="159">
        <v>39272804</v>
      </c>
      <c r="N7" s="178">
        <f>+E7+F7+L7+M7</f>
        <v>230493600</v>
      </c>
      <c r="O7" s="130" t="s">
        <v>164</v>
      </c>
      <c r="P7" s="180" t="s">
        <v>147</v>
      </c>
    </row>
    <row r="8" spans="1:16" x14ac:dyDescent="0.25">
      <c r="A8" s="121"/>
      <c r="B8" s="121"/>
      <c r="C8" s="119" t="s">
        <v>188</v>
      </c>
      <c r="D8" s="161" t="s">
        <v>73</v>
      </c>
      <c r="E8" s="181" t="s">
        <v>20</v>
      </c>
      <c r="F8" s="145" t="s">
        <v>136</v>
      </c>
      <c r="G8" s="128"/>
      <c r="H8" s="146"/>
      <c r="I8" s="228" t="s">
        <v>143</v>
      </c>
      <c r="J8" s="182"/>
      <c r="K8" s="145"/>
      <c r="L8" s="134"/>
      <c r="M8" s="125"/>
      <c r="N8" s="135"/>
      <c r="O8" s="121" t="s">
        <v>22</v>
      </c>
      <c r="P8" s="13" t="s">
        <v>83</v>
      </c>
    </row>
    <row r="9" spans="1:16" ht="12.75" customHeight="1" x14ac:dyDescent="0.25">
      <c r="A9" s="121"/>
      <c r="B9" s="121"/>
      <c r="C9" s="119" t="s">
        <v>204</v>
      </c>
      <c r="D9" s="161" t="s">
        <v>54</v>
      </c>
      <c r="E9" s="181"/>
      <c r="F9" s="145"/>
      <c r="G9" s="128"/>
      <c r="H9" s="146"/>
      <c r="I9" s="146"/>
      <c r="J9" s="182"/>
      <c r="K9" s="145"/>
      <c r="L9" s="98"/>
      <c r="M9" s="182"/>
      <c r="N9" s="99"/>
      <c r="O9" s="283" t="s">
        <v>165</v>
      </c>
      <c r="P9" s="179"/>
    </row>
    <row r="10" spans="1:16" ht="12.75" customHeight="1" x14ac:dyDescent="0.25">
      <c r="A10" s="8" t="s">
        <v>9</v>
      </c>
      <c r="B10" s="8">
        <v>206002</v>
      </c>
      <c r="C10" s="120" t="s">
        <v>10</v>
      </c>
      <c r="D10" s="163" t="s">
        <v>50</v>
      </c>
      <c r="E10" s="79">
        <v>23377364</v>
      </c>
      <c r="F10" s="80">
        <v>8793098</v>
      </c>
      <c r="G10" s="278">
        <v>2003160</v>
      </c>
      <c r="H10" s="279">
        <v>6570350</v>
      </c>
      <c r="I10" s="280">
        <v>2694834</v>
      </c>
      <c r="J10" s="280">
        <v>11363460</v>
      </c>
      <c r="K10" s="281">
        <v>1490864</v>
      </c>
      <c r="L10" s="177">
        <f>K10+J10+I10+H10+G10</f>
        <v>24122668</v>
      </c>
      <c r="M10" s="159"/>
      <c r="N10" s="178">
        <f>L10+M10+F10+E10</f>
        <v>56293130</v>
      </c>
      <c r="O10" s="8" t="s">
        <v>23</v>
      </c>
      <c r="P10" s="129" t="s">
        <v>112</v>
      </c>
    </row>
    <row r="11" spans="1:16" ht="12.75" customHeight="1" x14ac:dyDescent="0.25">
      <c r="A11" s="3"/>
      <c r="B11" s="3"/>
      <c r="C11" s="119" t="s">
        <v>11</v>
      </c>
      <c r="D11" s="161" t="s">
        <v>51</v>
      </c>
      <c r="E11" s="37"/>
      <c r="F11" s="39"/>
      <c r="G11" s="134"/>
      <c r="H11" s="126"/>
      <c r="I11" s="126"/>
      <c r="J11" s="126"/>
      <c r="K11" s="124"/>
      <c r="L11" s="43"/>
      <c r="M11" s="40"/>
      <c r="N11" s="44"/>
      <c r="O11" s="3"/>
      <c r="P11" s="13" t="s">
        <v>109</v>
      </c>
    </row>
    <row r="12" spans="1:16" ht="12.75" customHeight="1" x14ac:dyDescent="0.25">
      <c r="A12" s="3"/>
      <c r="B12" s="3"/>
      <c r="C12" s="108"/>
      <c r="D12" s="161" t="s">
        <v>52</v>
      </c>
      <c r="E12" s="37"/>
      <c r="F12" s="39"/>
      <c r="G12" s="47"/>
      <c r="H12" s="52"/>
      <c r="I12" s="47"/>
      <c r="J12" s="40"/>
      <c r="K12" s="40"/>
      <c r="L12" s="43"/>
      <c r="M12" s="40"/>
      <c r="N12" s="44"/>
      <c r="O12" s="3"/>
      <c r="P12" s="13"/>
    </row>
    <row r="13" spans="1:16" ht="10.5" customHeight="1" x14ac:dyDescent="0.25">
      <c r="A13" s="3"/>
      <c r="B13" s="3"/>
      <c r="C13" s="97" t="s">
        <v>37</v>
      </c>
      <c r="D13" s="161" t="s">
        <v>53</v>
      </c>
      <c r="E13" s="123"/>
      <c r="F13" s="93"/>
      <c r="G13" s="61"/>
      <c r="H13" s="73"/>
      <c r="I13" s="61"/>
      <c r="J13" s="76"/>
      <c r="K13" s="76"/>
      <c r="L13" s="43"/>
      <c r="M13" s="40"/>
      <c r="N13" s="44"/>
      <c r="O13" s="3"/>
      <c r="P13" s="104"/>
    </row>
    <row r="14" spans="1:16" ht="10.5" customHeight="1" x14ac:dyDescent="0.25">
      <c r="A14" s="3"/>
      <c r="B14" s="3"/>
      <c r="C14" s="150"/>
      <c r="D14" s="165"/>
      <c r="E14" s="199"/>
      <c r="F14" s="194"/>
      <c r="G14" s="90"/>
      <c r="H14" s="84"/>
      <c r="I14" s="66"/>
      <c r="J14" s="89"/>
      <c r="K14" s="89"/>
      <c r="L14" s="68"/>
      <c r="M14" s="57"/>
      <c r="N14" s="69"/>
      <c r="O14" s="7"/>
      <c r="P14" s="107"/>
    </row>
    <row r="15" spans="1:16" ht="12.75" customHeight="1" x14ac:dyDescent="0.25">
      <c r="A15" s="121">
        <v>1</v>
      </c>
      <c r="B15" s="121"/>
      <c r="C15" s="209" t="s">
        <v>167</v>
      </c>
      <c r="D15" s="162" t="s">
        <v>94</v>
      </c>
      <c r="E15" s="198"/>
      <c r="F15" s="195"/>
      <c r="G15" s="92">
        <v>495000</v>
      </c>
      <c r="H15" s="265">
        <v>0</v>
      </c>
      <c r="I15" s="61">
        <v>546250</v>
      </c>
      <c r="J15" s="76">
        <v>0</v>
      </c>
      <c r="K15" s="76">
        <v>0</v>
      </c>
      <c r="L15" s="134">
        <f>SUM(E15:K15)</f>
        <v>1041250</v>
      </c>
      <c r="M15" s="125"/>
      <c r="N15" s="94">
        <f>+E15+F15+L15+M15</f>
        <v>1041250</v>
      </c>
      <c r="O15" s="121" t="s">
        <v>41</v>
      </c>
      <c r="P15" s="153"/>
    </row>
    <row r="16" spans="1:16" ht="12.75" customHeight="1" x14ac:dyDescent="0.25">
      <c r="A16" s="121"/>
      <c r="B16" s="121"/>
      <c r="C16" s="150"/>
      <c r="D16" s="164"/>
      <c r="E16" s="199"/>
      <c r="F16" s="194"/>
      <c r="G16" s="90" t="s">
        <v>38</v>
      </c>
      <c r="H16" s="235"/>
      <c r="I16" s="66" t="s">
        <v>33</v>
      </c>
      <c r="J16" s="89"/>
      <c r="K16" s="89"/>
      <c r="L16" s="183"/>
      <c r="M16" s="152"/>
      <c r="N16" s="94"/>
      <c r="O16" s="155"/>
      <c r="P16" s="104"/>
    </row>
    <row r="17" spans="1:16" ht="12.75" customHeight="1" x14ac:dyDescent="0.25">
      <c r="A17" s="121">
        <v>1</v>
      </c>
      <c r="B17" s="121"/>
      <c r="C17" s="166" t="s">
        <v>169</v>
      </c>
      <c r="D17" s="162" t="s">
        <v>95</v>
      </c>
      <c r="E17" s="198"/>
      <c r="F17" s="195"/>
      <c r="G17" s="92">
        <v>0</v>
      </c>
      <c r="H17" s="284">
        <v>225537</v>
      </c>
      <c r="I17" s="61">
        <v>0</v>
      </c>
      <c r="J17" s="76">
        <v>1296842</v>
      </c>
      <c r="K17" s="76">
        <v>0</v>
      </c>
      <c r="L17" s="134">
        <f>SUM(E17:K17)</f>
        <v>1522379</v>
      </c>
      <c r="M17" s="125"/>
      <c r="N17" s="172">
        <f>+E17+F17+L17+M17</f>
        <v>1522379</v>
      </c>
      <c r="O17" s="121" t="s">
        <v>41</v>
      </c>
      <c r="P17" s="104"/>
    </row>
    <row r="18" spans="1:16" ht="12.75" customHeight="1" x14ac:dyDescent="0.25">
      <c r="A18" s="121"/>
      <c r="B18" s="121"/>
      <c r="C18" s="209"/>
      <c r="D18" s="162"/>
      <c r="E18" s="198"/>
      <c r="F18" s="195"/>
      <c r="G18" s="229"/>
      <c r="H18" s="236" t="s">
        <v>38</v>
      </c>
      <c r="I18" s="61"/>
      <c r="J18" s="76" t="s">
        <v>33</v>
      </c>
      <c r="K18" s="76"/>
      <c r="L18" s="134"/>
      <c r="M18" s="125"/>
      <c r="N18" s="94"/>
      <c r="O18" s="121"/>
      <c r="P18" s="104"/>
    </row>
    <row r="19" spans="1:16" ht="12.75" customHeight="1" x14ac:dyDescent="0.25">
      <c r="A19" s="121"/>
      <c r="B19" s="121"/>
      <c r="C19" s="166" t="s">
        <v>168</v>
      </c>
      <c r="D19" s="192" t="s">
        <v>96</v>
      </c>
      <c r="E19" s="197"/>
      <c r="F19" s="193"/>
      <c r="G19" s="237">
        <v>0</v>
      </c>
      <c r="H19" s="215">
        <v>45536</v>
      </c>
      <c r="I19" s="168">
        <v>0</v>
      </c>
      <c r="J19" s="170">
        <v>252664</v>
      </c>
      <c r="K19" s="170">
        <v>0</v>
      </c>
      <c r="L19" s="177">
        <f>SUM(G19:K19)</f>
        <v>298200</v>
      </c>
      <c r="M19" s="159"/>
      <c r="N19" s="172">
        <f>L19+F19+E19</f>
        <v>298200</v>
      </c>
      <c r="O19" s="130" t="s">
        <v>41</v>
      </c>
      <c r="P19" s="225"/>
    </row>
    <row r="20" spans="1:16" ht="12.75" customHeight="1" x14ac:dyDescent="0.25">
      <c r="A20" s="121"/>
      <c r="B20" s="121"/>
      <c r="C20" s="209"/>
      <c r="D20" s="162"/>
      <c r="E20" s="198"/>
      <c r="F20" s="195"/>
      <c r="G20" s="230"/>
      <c r="H20" s="236" t="s">
        <v>38</v>
      </c>
      <c r="I20" s="61"/>
      <c r="J20" s="76" t="s">
        <v>33</v>
      </c>
      <c r="K20" s="76"/>
      <c r="L20" s="134"/>
      <c r="M20" s="125"/>
      <c r="N20" s="94"/>
      <c r="O20" s="121"/>
      <c r="P20" s="104"/>
    </row>
    <row r="21" spans="1:16" ht="12.75" customHeight="1" x14ac:dyDescent="0.25">
      <c r="A21" s="121"/>
      <c r="B21" s="121"/>
      <c r="C21" s="266" t="s">
        <v>187</v>
      </c>
      <c r="D21" s="267" t="s">
        <v>156</v>
      </c>
      <c r="E21" s="268"/>
      <c r="F21" s="269"/>
      <c r="G21" s="274">
        <v>1369367</v>
      </c>
      <c r="H21" s="270">
        <v>0</v>
      </c>
      <c r="I21" s="277">
        <v>0</v>
      </c>
      <c r="J21" s="271">
        <v>6846833</v>
      </c>
      <c r="K21" s="272"/>
      <c r="L21" s="248">
        <f>SUM(G21:K21)</f>
        <v>8216200</v>
      </c>
      <c r="M21" s="247"/>
      <c r="N21" s="273">
        <f>M21+L21+F21+E21</f>
        <v>8216200</v>
      </c>
      <c r="O21" s="239" t="s">
        <v>22</v>
      </c>
      <c r="P21" s="104"/>
    </row>
    <row r="22" spans="1:16" ht="12.75" customHeight="1" x14ac:dyDescent="0.25">
      <c r="A22" s="121"/>
      <c r="B22" s="121"/>
      <c r="C22" s="209"/>
      <c r="D22" s="162"/>
      <c r="E22" s="198"/>
      <c r="F22" s="195"/>
      <c r="G22" s="230" t="s">
        <v>38</v>
      </c>
      <c r="H22" s="236"/>
      <c r="I22" s="73"/>
      <c r="J22" s="61" t="s">
        <v>33</v>
      </c>
      <c r="K22" s="76"/>
      <c r="L22" s="134"/>
      <c r="M22" s="125"/>
      <c r="N22" s="94"/>
      <c r="O22" s="121"/>
      <c r="P22" s="104"/>
    </row>
    <row r="23" spans="1:16" ht="12.75" customHeight="1" x14ac:dyDescent="0.25">
      <c r="A23" s="121"/>
      <c r="B23" s="121"/>
      <c r="C23" s="166" t="s">
        <v>170</v>
      </c>
      <c r="D23" s="192" t="s">
        <v>144</v>
      </c>
      <c r="E23" s="197"/>
      <c r="F23" s="193"/>
      <c r="G23" s="171">
        <v>0</v>
      </c>
      <c r="H23" s="237">
        <v>0</v>
      </c>
      <c r="I23" s="169">
        <v>2268782</v>
      </c>
      <c r="J23" s="168">
        <v>0</v>
      </c>
      <c r="K23" s="170">
        <v>0</v>
      </c>
      <c r="L23" s="177">
        <f>SUM(G23:K23)</f>
        <v>2268782</v>
      </c>
      <c r="M23" s="159"/>
      <c r="N23" s="172">
        <f>M23+L23+F23+E23</f>
        <v>2268782</v>
      </c>
      <c r="O23" s="130" t="s">
        <v>22</v>
      </c>
      <c r="P23" s="104"/>
    </row>
    <row r="24" spans="1:16" ht="12.75" customHeight="1" x14ac:dyDescent="0.25">
      <c r="A24" s="121"/>
      <c r="B24" s="121"/>
      <c r="C24" s="209"/>
      <c r="D24" s="162"/>
      <c r="E24" s="198"/>
      <c r="F24" s="195"/>
      <c r="G24" s="92"/>
      <c r="H24" s="236"/>
      <c r="I24" s="73" t="s">
        <v>33</v>
      </c>
      <c r="J24" s="61"/>
      <c r="K24" s="76"/>
      <c r="L24" s="134"/>
      <c r="M24" s="125"/>
      <c r="N24" s="94"/>
      <c r="O24" s="121"/>
      <c r="P24" s="104"/>
    </row>
    <row r="25" spans="1:16" ht="12.75" customHeight="1" x14ac:dyDescent="0.25">
      <c r="A25" s="121"/>
      <c r="B25" s="121"/>
      <c r="C25" s="209"/>
      <c r="D25" s="162"/>
      <c r="E25" s="198"/>
      <c r="F25" s="195"/>
      <c r="G25" s="92"/>
      <c r="H25" s="196"/>
      <c r="I25" s="73"/>
      <c r="J25" s="61"/>
      <c r="K25" s="76"/>
      <c r="L25" s="134"/>
      <c r="M25" s="125"/>
      <c r="N25" s="94"/>
      <c r="O25" s="121"/>
      <c r="P25" s="104"/>
    </row>
    <row r="26" spans="1:16" ht="12.75" customHeight="1" x14ac:dyDescent="0.25">
      <c r="A26" s="3">
        <v>5</v>
      </c>
      <c r="B26" s="3"/>
      <c r="C26" s="166" t="s">
        <v>171</v>
      </c>
      <c r="D26" s="192" t="s">
        <v>97</v>
      </c>
      <c r="E26" s="167"/>
      <c r="F26" s="174"/>
      <c r="G26" s="168">
        <v>0</v>
      </c>
      <c r="H26" s="231">
        <v>3557183</v>
      </c>
      <c r="I26" s="170">
        <v>0</v>
      </c>
      <c r="J26" s="170">
        <v>0</v>
      </c>
      <c r="K26" s="170">
        <v>0</v>
      </c>
      <c r="L26" s="171">
        <f>SUM(G26:K26)</f>
        <v>3557183</v>
      </c>
      <c r="M26" s="50"/>
      <c r="N26" s="172">
        <f>E26+F26+L26+M26</f>
        <v>3557183</v>
      </c>
      <c r="O26" s="173" t="s">
        <v>22</v>
      </c>
      <c r="P26" s="104"/>
    </row>
    <row r="27" spans="1:16" ht="12.75" customHeight="1" x14ac:dyDescent="0.25">
      <c r="A27" s="3"/>
      <c r="B27" s="3"/>
      <c r="C27" s="88"/>
      <c r="D27" s="162"/>
      <c r="E27" s="123"/>
      <c r="F27" s="93"/>
      <c r="G27" s="61"/>
      <c r="H27" s="223" t="s">
        <v>33</v>
      </c>
      <c r="I27" s="223"/>
      <c r="J27" s="76"/>
      <c r="K27" s="76"/>
      <c r="L27" s="92"/>
      <c r="M27" s="76"/>
      <c r="N27" s="94"/>
      <c r="O27" s="96"/>
      <c r="P27" s="104"/>
    </row>
    <row r="28" spans="1:16" ht="12.75" customHeight="1" x14ac:dyDescent="0.25">
      <c r="A28" s="121">
        <v>5</v>
      </c>
      <c r="B28" s="121"/>
      <c r="C28" s="166" t="s">
        <v>172</v>
      </c>
      <c r="D28" s="192" t="s">
        <v>98</v>
      </c>
      <c r="E28" s="167"/>
      <c r="F28" s="174"/>
      <c r="G28" s="168">
        <v>0</v>
      </c>
      <c r="H28" s="169">
        <v>0</v>
      </c>
      <c r="I28" s="168">
        <v>0</v>
      </c>
      <c r="J28" s="170">
        <v>128139</v>
      </c>
      <c r="K28" s="170">
        <v>0</v>
      </c>
      <c r="L28" s="171">
        <f>SUM(G28:K28)</f>
        <v>128139</v>
      </c>
      <c r="M28" s="159">
        <v>736799</v>
      </c>
      <c r="N28" s="172">
        <f>+E28+F28+L28+M28</f>
        <v>864938</v>
      </c>
      <c r="O28" s="173" t="s">
        <v>24</v>
      </c>
      <c r="P28" s="104"/>
    </row>
    <row r="29" spans="1:16" ht="12.75" customHeight="1" x14ac:dyDescent="0.25">
      <c r="A29" s="121"/>
      <c r="B29" s="121"/>
      <c r="C29" s="97"/>
      <c r="D29" s="162"/>
      <c r="E29" s="123"/>
      <c r="F29" s="93"/>
      <c r="G29" s="61"/>
      <c r="H29" s="76"/>
      <c r="I29" s="76"/>
      <c r="J29" s="76" t="s">
        <v>38</v>
      </c>
      <c r="K29" s="76"/>
      <c r="L29" s="134"/>
      <c r="M29" s="125" t="s">
        <v>33</v>
      </c>
      <c r="N29" s="135"/>
      <c r="O29" s="121"/>
      <c r="P29" s="104"/>
    </row>
    <row r="30" spans="1:16" ht="12.75" customHeight="1" x14ac:dyDescent="0.25">
      <c r="A30" s="121">
        <v>5</v>
      </c>
      <c r="B30" s="121"/>
      <c r="C30" s="166" t="s">
        <v>173</v>
      </c>
      <c r="D30" s="192" t="s">
        <v>99</v>
      </c>
      <c r="E30" s="167"/>
      <c r="F30" s="174"/>
      <c r="G30" s="168">
        <v>0</v>
      </c>
      <c r="H30" s="169">
        <v>0</v>
      </c>
      <c r="I30" s="168">
        <v>0</v>
      </c>
      <c r="J30" s="170">
        <v>117436</v>
      </c>
      <c r="K30" s="170">
        <v>0</v>
      </c>
      <c r="L30" s="171">
        <f>SUM(G30:K30)</f>
        <v>117436</v>
      </c>
      <c r="M30" s="159">
        <v>675257</v>
      </c>
      <c r="N30" s="172">
        <f>+E30+F30+L30+M30</f>
        <v>792693</v>
      </c>
      <c r="O30" s="173" t="s">
        <v>174</v>
      </c>
      <c r="P30" s="104"/>
    </row>
    <row r="31" spans="1:16" ht="12.75" customHeight="1" x14ac:dyDescent="0.25">
      <c r="A31" s="121"/>
      <c r="B31" s="121"/>
      <c r="C31" s="88"/>
      <c r="D31" s="162"/>
      <c r="E31" s="123"/>
      <c r="F31" s="93"/>
      <c r="G31" s="61"/>
      <c r="H31" s="73">
        <v>0</v>
      </c>
      <c r="I31" s="61"/>
      <c r="J31" s="76" t="s">
        <v>38</v>
      </c>
      <c r="K31" s="76"/>
      <c r="L31" s="90"/>
      <c r="M31" s="76" t="s">
        <v>33</v>
      </c>
      <c r="N31" s="95"/>
      <c r="O31" s="96"/>
      <c r="P31" s="104"/>
    </row>
    <row r="32" spans="1:16" ht="12.75" hidden="1" customHeight="1" x14ac:dyDescent="0.25">
      <c r="A32" s="121"/>
      <c r="B32" s="121"/>
      <c r="C32" s="166" t="s">
        <v>87</v>
      </c>
      <c r="D32" s="192" t="s">
        <v>101</v>
      </c>
      <c r="E32" s="167"/>
      <c r="F32" s="174"/>
      <c r="G32" s="168">
        <v>0</v>
      </c>
      <c r="H32" s="169">
        <v>0</v>
      </c>
      <c r="I32" s="168">
        <v>0</v>
      </c>
      <c r="J32" s="170"/>
      <c r="K32" s="170">
        <v>0</v>
      </c>
      <c r="L32" s="171">
        <f>SUM(G32:K32)</f>
        <v>0</v>
      </c>
      <c r="M32" s="159"/>
      <c r="N32" s="172">
        <f>L32+M32+F32+E32</f>
        <v>0</v>
      </c>
      <c r="O32" s="173" t="s">
        <v>24</v>
      </c>
      <c r="P32" s="104"/>
    </row>
    <row r="33" spans="1:16" ht="12.75" hidden="1" customHeight="1" x14ac:dyDescent="0.25">
      <c r="A33" s="121"/>
      <c r="B33" s="121"/>
      <c r="C33" s="88"/>
      <c r="D33" s="162"/>
      <c r="E33" s="123"/>
      <c r="F33" s="93"/>
      <c r="G33" s="61"/>
      <c r="H33" s="73"/>
      <c r="I33" s="61"/>
      <c r="J33" s="76" t="s">
        <v>38</v>
      </c>
      <c r="K33" s="76"/>
      <c r="L33" s="134"/>
      <c r="M33" s="125" t="s">
        <v>33</v>
      </c>
      <c r="N33" s="135"/>
      <c r="O33" s="121"/>
      <c r="P33" s="104"/>
    </row>
    <row r="34" spans="1:16" ht="12.75" hidden="1" customHeight="1" x14ac:dyDescent="0.25">
      <c r="A34" s="121"/>
      <c r="B34" s="121"/>
      <c r="C34" s="166" t="s">
        <v>88</v>
      </c>
      <c r="D34" s="192" t="s">
        <v>100</v>
      </c>
      <c r="E34" s="167"/>
      <c r="F34" s="174"/>
      <c r="G34" s="168">
        <v>0</v>
      </c>
      <c r="H34" s="169">
        <v>0</v>
      </c>
      <c r="I34" s="168">
        <v>0</v>
      </c>
      <c r="J34" s="170"/>
      <c r="K34" s="170">
        <v>0</v>
      </c>
      <c r="L34" s="177">
        <f>SUM(G34:K34)</f>
        <v>0</v>
      </c>
      <c r="M34" s="159"/>
      <c r="N34" s="178">
        <f>M34+L34+F34+E34</f>
        <v>0</v>
      </c>
      <c r="O34" s="130" t="s">
        <v>24</v>
      </c>
      <c r="P34" s="104"/>
    </row>
    <row r="35" spans="1:16" ht="12.75" hidden="1" customHeight="1" x14ac:dyDescent="0.25">
      <c r="A35" s="121"/>
      <c r="B35" s="121"/>
      <c r="C35" s="88"/>
      <c r="D35" s="162"/>
      <c r="E35" s="123"/>
      <c r="F35" s="93"/>
      <c r="G35" s="61"/>
      <c r="H35" s="73"/>
      <c r="I35" s="61"/>
      <c r="J35" s="76" t="s">
        <v>38</v>
      </c>
      <c r="K35" s="76"/>
      <c r="L35" s="134"/>
      <c r="M35" s="125" t="s">
        <v>33</v>
      </c>
      <c r="N35" s="135"/>
      <c r="O35" s="121"/>
      <c r="P35" s="104"/>
    </row>
    <row r="36" spans="1:16" ht="12.75" customHeight="1" x14ac:dyDescent="0.25">
      <c r="A36" s="121"/>
      <c r="B36" s="121"/>
      <c r="C36" s="166" t="s">
        <v>175</v>
      </c>
      <c r="D36" s="192" t="s">
        <v>99</v>
      </c>
      <c r="E36" s="167"/>
      <c r="F36" s="174"/>
      <c r="G36" s="168">
        <v>0</v>
      </c>
      <c r="H36" s="169">
        <v>0</v>
      </c>
      <c r="I36" s="168">
        <v>1091247</v>
      </c>
      <c r="J36" s="170">
        <v>0</v>
      </c>
      <c r="K36" s="170">
        <v>0</v>
      </c>
      <c r="L36" s="177">
        <f>SUM(I36:K36)</f>
        <v>1091247</v>
      </c>
      <c r="M36" s="159"/>
      <c r="N36" s="178">
        <f>L36</f>
        <v>1091247</v>
      </c>
      <c r="O36" s="130" t="s">
        <v>148</v>
      </c>
      <c r="P36" s="104"/>
    </row>
    <row r="37" spans="1:16" ht="12.75" customHeight="1" x14ac:dyDescent="0.25">
      <c r="A37" s="121"/>
      <c r="B37" s="121"/>
      <c r="C37" s="88"/>
      <c r="D37" s="162"/>
      <c r="E37" s="123"/>
      <c r="F37" s="93"/>
      <c r="G37" s="61"/>
      <c r="H37" s="73"/>
      <c r="I37" s="61" t="s">
        <v>33</v>
      </c>
      <c r="J37" s="76"/>
      <c r="K37" s="76"/>
      <c r="L37" s="134"/>
      <c r="M37" s="125"/>
      <c r="N37" s="135"/>
      <c r="O37" s="121"/>
      <c r="P37" s="104"/>
    </row>
    <row r="38" spans="1:16" ht="12.75" customHeight="1" x14ac:dyDescent="0.25">
      <c r="A38" s="121"/>
      <c r="B38" s="121"/>
      <c r="C38" s="266" t="s">
        <v>176</v>
      </c>
      <c r="D38" s="267" t="s">
        <v>157</v>
      </c>
      <c r="E38" s="275"/>
      <c r="F38" s="276"/>
      <c r="G38" s="271">
        <v>0</v>
      </c>
      <c r="H38" s="277">
        <v>135801</v>
      </c>
      <c r="I38" s="271">
        <v>0</v>
      </c>
      <c r="J38" s="272">
        <v>780858</v>
      </c>
      <c r="K38" s="272">
        <v>0</v>
      </c>
      <c r="L38" s="248">
        <f>SUM(G38:K38)</f>
        <v>916659</v>
      </c>
      <c r="M38" s="247"/>
      <c r="N38" s="249">
        <f>M38+L38+F38+E38</f>
        <v>916659</v>
      </c>
      <c r="O38" s="239" t="s">
        <v>148</v>
      </c>
      <c r="P38" s="104"/>
    </row>
    <row r="39" spans="1:16" ht="12.75" customHeight="1" x14ac:dyDescent="0.25">
      <c r="A39" s="121"/>
      <c r="B39" s="121"/>
      <c r="C39" s="88"/>
      <c r="D39" s="162"/>
      <c r="E39" s="123"/>
      <c r="F39" s="93"/>
      <c r="G39" s="61"/>
      <c r="H39" s="73" t="s">
        <v>38</v>
      </c>
      <c r="I39" s="61"/>
      <c r="J39" s="76" t="s">
        <v>33</v>
      </c>
      <c r="K39" s="76"/>
      <c r="L39" s="134"/>
      <c r="M39" s="125"/>
      <c r="N39" s="135"/>
      <c r="O39" s="121"/>
      <c r="P39" s="104"/>
    </row>
    <row r="40" spans="1:16" ht="12.75" customHeight="1" x14ac:dyDescent="0.25">
      <c r="A40" s="121">
        <v>2</v>
      </c>
      <c r="B40" s="121"/>
      <c r="C40" s="166" t="s">
        <v>177</v>
      </c>
      <c r="D40" s="192" t="s">
        <v>102</v>
      </c>
      <c r="E40" s="167"/>
      <c r="F40" s="174"/>
      <c r="G40" s="168">
        <v>138793</v>
      </c>
      <c r="H40" s="169">
        <v>0</v>
      </c>
      <c r="I40" s="169">
        <v>798057</v>
      </c>
      <c r="J40" s="238">
        <v>0</v>
      </c>
      <c r="K40" s="170">
        <v>0</v>
      </c>
      <c r="L40" s="171">
        <f>SUM(G40:K40)</f>
        <v>936850</v>
      </c>
      <c r="M40" s="159"/>
      <c r="N40" s="172">
        <f>+E40+F40+L40+M40</f>
        <v>936850</v>
      </c>
      <c r="O40" s="173" t="s">
        <v>74</v>
      </c>
      <c r="P40" s="104"/>
    </row>
    <row r="41" spans="1:16" ht="27.75" customHeight="1" x14ac:dyDescent="0.25">
      <c r="A41" s="121"/>
      <c r="B41" s="121"/>
      <c r="C41" s="97"/>
      <c r="D41" s="162"/>
      <c r="E41" s="123"/>
      <c r="F41" s="93"/>
      <c r="G41" s="61" t="s">
        <v>38</v>
      </c>
      <c r="H41" s="223"/>
      <c r="I41" s="224" t="s">
        <v>33</v>
      </c>
      <c r="J41" s="128">
        <v>0</v>
      </c>
      <c r="K41" s="76"/>
      <c r="L41" s="92"/>
      <c r="M41" s="147"/>
      <c r="N41" s="94"/>
      <c r="O41" s="121"/>
      <c r="P41" s="104"/>
    </row>
    <row r="42" spans="1:16" ht="12.75" customHeight="1" x14ac:dyDescent="0.25">
      <c r="A42" s="121">
        <v>4</v>
      </c>
      <c r="B42" s="121"/>
      <c r="C42" s="166" t="s">
        <v>178</v>
      </c>
      <c r="D42" s="192" t="s">
        <v>103</v>
      </c>
      <c r="E42" s="167"/>
      <c r="F42" s="174"/>
      <c r="G42" s="168">
        <v>0</v>
      </c>
      <c r="H42" s="170">
        <v>0</v>
      </c>
      <c r="I42" s="170">
        <v>259280</v>
      </c>
      <c r="J42" s="170">
        <v>0</v>
      </c>
      <c r="K42" s="170">
        <v>1490864</v>
      </c>
      <c r="L42" s="171">
        <f>SUM(G42:K42)</f>
        <v>1750144</v>
      </c>
      <c r="M42" s="132"/>
      <c r="N42" s="172">
        <f>+E42+F42+L42+M42</f>
        <v>1750144</v>
      </c>
      <c r="O42" s="130" t="s">
        <v>28</v>
      </c>
      <c r="P42" s="104"/>
    </row>
    <row r="43" spans="1:16" ht="15.75" customHeight="1" x14ac:dyDescent="0.25">
      <c r="A43" s="121"/>
      <c r="B43" s="121"/>
      <c r="C43" s="150"/>
      <c r="D43" s="164"/>
      <c r="E43" s="101"/>
      <c r="F43" s="91"/>
      <c r="G43" s="66"/>
      <c r="H43" s="58"/>
      <c r="I43" s="119" t="s">
        <v>38</v>
      </c>
      <c r="J43" s="89"/>
      <c r="K43" s="89" t="s">
        <v>33</v>
      </c>
      <c r="L43" s="92"/>
      <c r="M43" s="152"/>
      <c r="N43" s="95"/>
      <c r="O43" s="155"/>
      <c r="P43" s="104"/>
    </row>
    <row r="44" spans="1:16" ht="12.75" hidden="1" customHeight="1" x14ac:dyDescent="0.25">
      <c r="A44" s="121"/>
      <c r="B44" s="121"/>
      <c r="C44" s="88" t="s">
        <v>89</v>
      </c>
      <c r="D44" s="162" t="s">
        <v>104</v>
      </c>
      <c r="E44" s="123"/>
      <c r="F44" s="93"/>
      <c r="G44" s="61">
        <v>0</v>
      </c>
      <c r="H44" s="76">
        <v>0</v>
      </c>
      <c r="I44" s="76">
        <v>0</v>
      </c>
      <c r="J44" s="76">
        <v>0</v>
      </c>
      <c r="K44" s="76">
        <v>0</v>
      </c>
      <c r="L44" s="92">
        <f>SUM(G44:K44)</f>
        <v>0</v>
      </c>
      <c r="M44" s="125"/>
      <c r="N44" s="172">
        <f>L44</f>
        <v>0</v>
      </c>
      <c r="O44" s="121" t="s">
        <v>28</v>
      </c>
      <c r="P44" s="104"/>
    </row>
    <row r="45" spans="1:16" ht="12.75" customHeight="1" thickBot="1" x14ac:dyDescent="0.3">
      <c r="A45" s="121"/>
      <c r="B45" s="121"/>
      <c r="C45" s="288" t="s">
        <v>180</v>
      </c>
      <c r="D45" s="289" t="s">
        <v>159</v>
      </c>
      <c r="E45" s="290"/>
      <c r="F45" s="291"/>
      <c r="G45" s="292"/>
      <c r="H45" s="293">
        <v>337511</v>
      </c>
      <c r="I45" s="292">
        <v>0</v>
      </c>
      <c r="J45" s="294">
        <v>1940688</v>
      </c>
      <c r="K45" s="294">
        <v>0</v>
      </c>
      <c r="L45" s="295">
        <f>SUM(G45:K45)</f>
        <v>2278199</v>
      </c>
      <c r="M45" s="296"/>
      <c r="N45" s="297">
        <f>M45+L45+F45+E45</f>
        <v>2278199</v>
      </c>
      <c r="O45" s="298" t="s">
        <v>179</v>
      </c>
      <c r="P45" s="299"/>
    </row>
    <row r="46" spans="1:16" ht="12.75" customHeight="1" x14ac:dyDescent="0.25">
      <c r="A46" s="121"/>
      <c r="B46" s="121"/>
      <c r="C46" s="97" t="s">
        <v>158</v>
      </c>
      <c r="D46" s="162"/>
      <c r="E46" s="123"/>
      <c r="F46" s="93"/>
      <c r="G46" s="61"/>
      <c r="H46" s="73" t="s">
        <v>38</v>
      </c>
      <c r="I46" s="61"/>
      <c r="J46" s="76" t="s">
        <v>33</v>
      </c>
      <c r="K46" s="76"/>
      <c r="L46" s="134"/>
      <c r="M46" s="125"/>
      <c r="N46" s="135"/>
      <c r="O46" s="121"/>
      <c r="P46" s="104"/>
    </row>
    <row r="47" spans="1:16" ht="12.75" customHeight="1" x14ac:dyDescent="0.25">
      <c r="A47" s="121"/>
      <c r="B47" s="121"/>
      <c r="C47" s="150"/>
      <c r="D47" s="164"/>
      <c r="E47" s="101"/>
      <c r="F47" s="91"/>
      <c r="G47" s="66"/>
      <c r="H47" s="58"/>
      <c r="I47" s="66"/>
      <c r="J47" s="89"/>
      <c r="K47" s="89"/>
      <c r="L47" s="183"/>
      <c r="M47" s="152"/>
      <c r="N47" s="285"/>
      <c r="O47" s="155"/>
      <c r="P47" s="104"/>
    </row>
    <row r="48" spans="1:16" ht="12.75" customHeight="1" x14ac:dyDescent="0.25">
      <c r="A48" s="8">
        <v>3</v>
      </c>
      <c r="B48" s="8">
        <v>205724</v>
      </c>
      <c r="C48" s="120" t="s">
        <v>181</v>
      </c>
      <c r="D48" s="163" t="s">
        <v>120</v>
      </c>
      <c r="E48" s="214">
        <v>6090725</v>
      </c>
      <c r="F48" s="80">
        <v>97859141</v>
      </c>
      <c r="G48" s="81">
        <v>0</v>
      </c>
      <c r="H48" s="238">
        <v>0</v>
      </c>
      <c r="I48" s="206">
        <v>0</v>
      </c>
      <c r="J48" s="50">
        <v>0</v>
      </c>
      <c r="K48" s="159">
        <v>0</v>
      </c>
      <c r="L48" s="177">
        <f>SUM(G48:K48)</f>
        <v>0</v>
      </c>
      <c r="M48" s="159">
        <v>0</v>
      </c>
      <c r="N48" s="51">
        <f>+E48+F48+L48+M48</f>
        <v>103949866</v>
      </c>
      <c r="O48" s="130" t="s">
        <v>165</v>
      </c>
      <c r="P48" s="129" t="s">
        <v>151</v>
      </c>
    </row>
    <row r="49" spans="1:16" ht="12.75" customHeight="1" x14ac:dyDescent="0.25">
      <c r="A49" s="3"/>
      <c r="B49" s="3"/>
      <c r="C49" s="119" t="s">
        <v>189</v>
      </c>
      <c r="D49" s="161" t="s">
        <v>121</v>
      </c>
      <c r="E49" s="38" t="s">
        <v>142</v>
      </c>
      <c r="F49" s="122" t="s">
        <v>33</v>
      </c>
      <c r="G49" s="124"/>
      <c r="H49" s="146"/>
      <c r="I49" s="111"/>
      <c r="J49" s="125"/>
      <c r="K49" s="125"/>
      <c r="L49" s="43"/>
      <c r="M49" s="62"/>
      <c r="N49" s="44"/>
      <c r="O49" s="121" t="s">
        <v>149</v>
      </c>
      <c r="P49" s="13" t="s">
        <v>90</v>
      </c>
    </row>
    <row r="50" spans="1:16" ht="12.75" customHeight="1" x14ac:dyDescent="0.25">
      <c r="A50" s="3"/>
      <c r="B50" s="3"/>
      <c r="C50" s="119"/>
      <c r="D50" s="161"/>
      <c r="E50" s="181" t="s">
        <v>19</v>
      </c>
      <c r="F50" s="122"/>
      <c r="G50" s="124"/>
      <c r="H50" s="146"/>
      <c r="I50" s="124"/>
      <c r="J50" s="125"/>
      <c r="K50" s="125"/>
      <c r="L50" s="43"/>
      <c r="M50" s="62"/>
      <c r="N50" s="44"/>
      <c r="O50" s="121" t="s">
        <v>22</v>
      </c>
      <c r="P50" s="13"/>
    </row>
    <row r="51" spans="1:16" ht="12.75" customHeight="1" x14ac:dyDescent="0.25">
      <c r="A51" s="7"/>
      <c r="B51" s="7"/>
      <c r="C51" s="188"/>
      <c r="D51" s="165" t="s">
        <v>55</v>
      </c>
      <c r="E51" s="101"/>
      <c r="F51" s="136"/>
      <c r="G51" s="66"/>
      <c r="H51" s="207"/>
      <c r="I51" s="66"/>
      <c r="J51" s="89"/>
      <c r="K51" s="89"/>
      <c r="L51" s="68"/>
      <c r="M51" s="57"/>
      <c r="N51" s="69"/>
      <c r="O51" s="155"/>
      <c r="P51" s="107"/>
    </row>
    <row r="52" spans="1:16" ht="12.75" customHeight="1" x14ac:dyDescent="0.25">
      <c r="A52" s="130" t="s">
        <v>40</v>
      </c>
      <c r="B52" s="8">
        <v>209248</v>
      </c>
      <c r="C52" s="120" t="s">
        <v>190</v>
      </c>
      <c r="D52" s="163" t="s">
        <v>56</v>
      </c>
      <c r="E52" s="79">
        <v>1161114</v>
      </c>
      <c r="F52" s="105">
        <v>18307104</v>
      </c>
      <c r="G52" s="143">
        <v>0</v>
      </c>
      <c r="H52" s="132">
        <v>0</v>
      </c>
      <c r="I52" s="143">
        <v>0</v>
      </c>
      <c r="J52" s="132">
        <v>224480000</v>
      </c>
      <c r="K52" s="143">
        <v>0</v>
      </c>
      <c r="L52" s="177">
        <f>SUM(G52:K52)</f>
        <v>224480000</v>
      </c>
      <c r="M52" s="159"/>
      <c r="N52" s="178">
        <f>+E52+F52+L52+M52</f>
        <v>243948218</v>
      </c>
      <c r="O52" s="130" t="s">
        <v>165</v>
      </c>
      <c r="P52" s="129" t="s">
        <v>147</v>
      </c>
    </row>
    <row r="53" spans="1:16" ht="12.75" customHeight="1" x14ac:dyDescent="0.25">
      <c r="A53" s="3"/>
      <c r="B53" s="3"/>
      <c r="C53" s="119" t="s">
        <v>191</v>
      </c>
      <c r="D53" s="161" t="s">
        <v>57</v>
      </c>
      <c r="E53" s="131" t="s">
        <v>142</v>
      </c>
      <c r="F53" s="122" t="s">
        <v>142</v>
      </c>
      <c r="G53" s="124"/>
      <c r="H53" s="126"/>
      <c r="I53" s="124"/>
      <c r="J53" s="126" t="s">
        <v>33</v>
      </c>
      <c r="K53" s="124"/>
      <c r="L53" s="42"/>
      <c r="M53" s="125"/>
      <c r="N53" s="41"/>
      <c r="O53" s="121" t="s">
        <v>108</v>
      </c>
      <c r="P53" s="13" t="s">
        <v>83</v>
      </c>
    </row>
    <row r="54" spans="1:16" ht="12.75" customHeight="1" x14ac:dyDescent="0.25">
      <c r="A54" s="3"/>
      <c r="B54" s="3"/>
      <c r="C54" s="119"/>
      <c r="D54" s="161" t="s">
        <v>55</v>
      </c>
      <c r="E54" s="131" t="s">
        <v>19</v>
      </c>
      <c r="F54" s="122" t="s">
        <v>19</v>
      </c>
      <c r="G54" s="124"/>
      <c r="H54" s="126"/>
      <c r="I54" s="124"/>
      <c r="J54" s="126"/>
      <c r="K54" s="124"/>
      <c r="L54" s="42"/>
      <c r="M54" s="125"/>
      <c r="N54" s="41"/>
      <c r="O54" s="121"/>
      <c r="P54" s="13"/>
    </row>
    <row r="55" spans="1:16" ht="12.75" customHeight="1" x14ac:dyDescent="0.25">
      <c r="A55" s="3"/>
      <c r="B55" s="3"/>
      <c r="C55" s="97"/>
      <c r="D55" s="161"/>
      <c r="E55" s="37"/>
      <c r="F55" s="103"/>
      <c r="G55" s="124"/>
      <c r="H55" s="126"/>
      <c r="I55" s="124"/>
      <c r="J55" s="126"/>
      <c r="K55" s="124"/>
      <c r="L55" s="42"/>
      <c r="M55" s="77"/>
      <c r="N55" s="41"/>
      <c r="O55" s="121"/>
      <c r="P55" s="13"/>
    </row>
    <row r="56" spans="1:16" ht="12.75" customHeight="1" x14ac:dyDescent="0.25">
      <c r="A56" s="7"/>
      <c r="B56" s="7"/>
      <c r="C56" s="149"/>
      <c r="D56" s="165"/>
      <c r="E56" s="59"/>
      <c r="F56" s="106"/>
      <c r="G56" s="148"/>
      <c r="H56" s="147"/>
      <c r="I56" s="148"/>
      <c r="J56" s="147"/>
      <c r="K56" s="148"/>
      <c r="L56" s="154"/>
      <c r="M56" s="83"/>
      <c r="N56" s="63"/>
      <c r="O56" s="155"/>
      <c r="P56" s="12"/>
    </row>
    <row r="57" spans="1:16" ht="12.75" customHeight="1" x14ac:dyDescent="0.25">
      <c r="A57" s="3"/>
      <c r="B57" s="3">
        <v>200769</v>
      </c>
      <c r="C57" s="119" t="s">
        <v>182</v>
      </c>
      <c r="D57" s="161" t="s">
        <v>155</v>
      </c>
      <c r="E57" s="37">
        <v>0</v>
      </c>
      <c r="F57" s="103">
        <v>15473314</v>
      </c>
      <c r="G57" s="124">
        <v>0</v>
      </c>
      <c r="H57" s="126">
        <v>0</v>
      </c>
      <c r="I57" s="124">
        <v>0</v>
      </c>
      <c r="J57" s="126">
        <v>0</v>
      </c>
      <c r="K57" s="124">
        <v>0</v>
      </c>
      <c r="L57" s="42">
        <f>K57+I57+H57+G57+K57</f>
        <v>0</v>
      </c>
      <c r="M57" s="77">
        <v>279931305</v>
      </c>
      <c r="N57" s="41">
        <f>M57+L57+F57+E57</f>
        <v>295404619</v>
      </c>
      <c r="O57" s="121" t="s">
        <v>165</v>
      </c>
      <c r="P57" s="13" t="s">
        <v>153</v>
      </c>
    </row>
    <row r="58" spans="1:16" ht="12.75" customHeight="1" x14ac:dyDescent="0.25">
      <c r="A58" s="3"/>
      <c r="B58" s="3"/>
      <c r="C58" s="119" t="s">
        <v>192</v>
      </c>
      <c r="D58" s="161"/>
      <c r="E58" s="37"/>
      <c r="F58" s="122" t="s">
        <v>142</v>
      </c>
      <c r="G58" s="124"/>
      <c r="H58" s="126"/>
      <c r="I58" s="124"/>
      <c r="J58" s="126"/>
      <c r="K58" s="124"/>
      <c r="L58" s="42"/>
      <c r="M58" s="77"/>
      <c r="N58" s="41"/>
      <c r="O58" s="121" t="s">
        <v>108</v>
      </c>
      <c r="P58" s="13"/>
    </row>
    <row r="59" spans="1:16" ht="12.75" customHeight="1" x14ac:dyDescent="0.25">
      <c r="A59" s="3"/>
      <c r="B59" s="3"/>
      <c r="C59" s="97"/>
      <c r="D59" s="161"/>
      <c r="E59" s="37"/>
      <c r="F59" s="122" t="s">
        <v>19</v>
      </c>
      <c r="G59" s="124"/>
      <c r="H59" s="126"/>
      <c r="I59" s="124"/>
      <c r="J59" s="126"/>
      <c r="K59" s="124"/>
      <c r="L59" s="42"/>
      <c r="M59" s="77"/>
      <c r="N59" s="41"/>
      <c r="O59" s="121"/>
      <c r="P59" s="13"/>
    </row>
    <row r="60" spans="1:16" ht="12.75" customHeight="1" thickBot="1" x14ac:dyDescent="0.3">
      <c r="A60" s="3"/>
      <c r="B60" s="4"/>
      <c r="C60" s="302"/>
      <c r="D60" s="303"/>
      <c r="E60" s="304"/>
      <c r="F60" s="305"/>
      <c r="G60" s="306"/>
      <c r="H60" s="307"/>
      <c r="I60" s="306"/>
      <c r="J60" s="307"/>
      <c r="K60" s="306"/>
      <c r="L60" s="308"/>
      <c r="M60" s="309"/>
      <c r="N60" s="310"/>
      <c r="O60" s="311"/>
      <c r="P60" s="312"/>
    </row>
    <row r="61" spans="1:16" ht="12.75" customHeight="1" x14ac:dyDescent="0.25">
      <c r="A61" s="121" t="s">
        <v>8</v>
      </c>
      <c r="B61" s="121">
        <v>200669</v>
      </c>
      <c r="C61" s="119" t="s">
        <v>107</v>
      </c>
      <c r="D61" s="161" t="s">
        <v>122</v>
      </c>
      <c r="E61" s="131">
        <v>16564044</v>
      </c>
      <c r="F61" s="122">
        <v>38498960</v>
      </c>
      <c r="G61" s="124">
        <v>4999575</v>
      </c>
      <c r="H61" s="219">
        <v>0</v>
      </c>
      <c r="I61" s="124">
        <v>0</v>
      </c>
      <c r="J61" s="126"/>
      <c r="K61" s="124">
        <v>0</v>
      </c>
      <c r="L61" s="139">
        <f>SUM(G61:K61)</f>
        <v>4999575</v>
      </c>
      <c r="M61" s="133">
        <v>0</v>
      </c>
      <c r="N61" s="300">
        <f>M61+L61+F61+E61</f>
        <v>60062579</v>
      </c>
      <c r="O61" s="121" t="s">
        <v>74</v>
      </c>
      <c r="P61" s="301" t="s">
        <v>151</v>
      </c>
    </row>
    <row r="62" spans="1:16" ht="12.75" customHeight="1" x14ac:dyDescent="0.25">
      <c r="A62" s="161"/>
      <c r="B62" s="121"/>
      <c r="C62" s="119" t="s">
        <v>193</v>
      </c>
      <c r="D62" s="161" t="s">
        <v>123</v>
      </c>
      <c r="E62" s="131" t="s">
        <v>19</v>
      </c>
      <c r="F62" s="122" t="s">
        <v>183</v>
      </c>
      <c r="G62" s="124" t="s">
        <v>18</v>
      </c>
      <c r="H62" s="219"/>
      <c r="I62" s="125"/>
      <c r="J62" s="126"/>
      <c r="K62" s="124"/>
      <c r="L62" s="139"/>
      <c r="M62" s="133"/>
      <c r="N62" s="41"/>
      <c r="O62" s="121" t="s">
        <v>108</v>
      </c>
      <c r="P62" s="218" t="s">
        <v>90</v>
      </c>
    </row>
    <row r="63" spans="1:16" ht="12.75" customHeight="1" x14ac:dyDescent="0.25">
      <c r="A63" s="161"/>
      <c r="B63" s="121"/>
      <c r="C63" s="119" t="s">
        <v>194</v>
      </c>
      <c r="D63" s="161"/>
      <c r="E63" s="131"/>
      <c r="F63" s="122"/>
      <c r="G63" s="124"/>
      <c r="H63" s="219"/>
      <c r="I63" s="124"/>
      <c r="J63" s="126"/>
      <c r="K63" s="124"/>
      <c r="L63" s="139"/>
      <c r="M63" s="72"/>
      <c r="N63" s="41"/>
      <c r="O63" s="121" t="s">
        <v>22</v>
      </c>
      <c r="P63" s="218"/>
    </row>
    <row r="64" spans="1:16" ht="13.5" customHeight="1" x14ac:dyDescent="0.25">
      <c r="A64" s="161"/>
      <c r="B64" s="121"/>
      <c r="C64" s="119"/>
      <c r="D64" s="161"/>
      <c r="E64" s="131"/>
      <c r="F64" s="122"/>
      <c r="G64" s="124"/>
      <c r="H64" s="219"/>
      <c r="I64" s="124"/>
      <c r="J64" s="126"/>
      <c r="K64" s="124"/>
      <c r="L64" s="139"/>
      <c r="M64" s="72"/>
      <c r="N64" s="41"/>
      <c r="O64" s="121" t="s">
        <v>124</v>
      </c>
      <c r="P64" s="218"/>
    </row>
    <row r="65" spans="1:16" ht="13.5" customHeight="1" x14ac:dyDescent="0.25">
      <c r="A65" s="161"/>
      <c r="B65" s="121"/>
      <c r="C65" s="119"/>
      <c r="D65" s="161"/>
      <c r="E65" s="131"/>
      <c r="F65" s="122"/>
      <c r="G65" s="124"/>
      <c r="H65" s="219"/>
      <c r="I65" s="124"/>
      <c r="J65" s="126"/>
      <c r="K65" s="124"/>
      <c r="L65" s="139"/>
      <c r="M65" s="72"/>
      <c r="N65" s="41"/>
      <c r="O65" s="121" t="s">
        <v>145</v>
      </c>
      <c r="P65" s="218"/>
    </row>
    <row r="66" spans="1:16" ht="12.75" customHeight="1" x14ac:dyDescent="0.25">
      <c r="A66" s="161"/>
      <c r="B66" s="121"/>
      <c r="C66" s="119"/>
      <c r="D66" s="161"/>
      <c r="E66" s="131"/>
      <c r="F66" s="122"/>
      <c r="G66" s="124"/>
      <c r="H66" s="216"/>
      <c r="I66" s="124"/>
      <c r="J66" s="147"/>
      <c r="K66" s="124"/>
      <c r="L66" s="139"/>
      <c r="M66" s="72"/>
      <c r="N66" s="41"/>
      <c r="O66" s="121"/>
      <c r="P66" s="217"/>
    </row>
    <row r="67" spans="1:16" x14ac:dyDescent="0.25">
      <c r="A67" s="8">
        <v>4</v>
      </c>
      <c r="B67" s="8">
        <v>200671</v>
      </c>
      <c r="C67" s="120" t="s">
        <v>118</v>
      </c>
      <c r="D67" s="163" t="s">
        <v>116</v>
      </c>
      <c r="E67" s="79">
        <v>470702</v>
      </c>
      <c r="F67" s="80">
        <v>9133960</v>
      </c>
      <c r="G67" s="81">
        <v>0</v>
      </c>
      <c r="H67" s="70">
        <v>0</v>
      </c>
      <c r="I67" s="81">
        <v>0</v>
      </c>
      <c r="J67" s="50">
        <v>0</v>
      </c>
      <c r="K67" s="50">
        <v>0</v>
      </c>
      <c r="L67" s="49">
        <f>SUM(G67:K67)</f>
        <v>0</v>
      </c>
      <c r="M67" s="50"/>
      <c r="N67" s="51">
        <f>M67+L67+F67+E67</f>
        <v>9604662</v>
      </c>
      <c r="O67" s="130" t="s">
        <v>174</v>
      </c>
      <c r="P67" s="184" t="s">
        <v>151</v>
      </c>
    </row>
    <row r="68" spans="1:16" x14ac:dyDescent="0.25">
      <c r="A68" s="3"/>
      <c r="B68" s="3"/>
      <c r="C68" s="119" t="s">
        <v>195</v>
      </c>
      <c r="D68" s="161" t="s">
        <v>117</v>
      </c>
      <c r="E68" s="37" t="s">
        <v>19</v>
      </c>
      <c r="F68" s="122" t="s">
        <v>25</v>
      </c>
      <c r="G68" s="234"/>
      <c r="H68" s="126"/>
      <c r="I68" s="47"/>
      <c r="J68" s="40"/>
      <c r="K68" s="40"/>
      <c r="L68" s="43"/>
      <c r="M68" s="40"/>
      <c r="N68" s="44"/>
      <c r="O68" s="121" t="s">
        <v>22</v>
      </c>
      <c r="P68" s="13" t="s">
        <v>90</v>
      </c>
    </row>
    <row r="69" spans="1:16" x14ac:dyDescent="0.25">
      <c r="A69" s="3"/>
      <c r="B69" s="3"/>
      <c r="C69" s="97"/>
      <c r="D69" s="162"/>
      <c r="E69" s="37"/>
      <c r="F69" s="39"/>
      <c r="G69" s="47"/>
      <c r="H69" s="52"/>
      <c r="I69" s="47"/>
      <c r="J69" s="40"/>
      <c r="K69" s="40"/>
      <c r="L69" s="43"/>
      <c r="M69" s="40"/>
      <c r="N69" s="44"/>
      <c r="O69" s="121" t="s">
        <v>108</v>
      </c>
      <c r="P69" s="13"/>
    </row>
    <row r="70" spans="1:16" x14ac:dyDescent="0.25">
      <c r="A70" s="3"/>
      <c r="B70" s="3"/>
      <c r="C70" s="97"/>
      <c r="D70" s="162"/>
      <c r="E70" s="37"/>
      <c r="F70" s="39"/>
      <c r="G70" s="47"/>
      <c r="H70" s="52"/>
      <c r="I70" s="47"/>
      <c r="J70" s="40"/>
      <c r="K70" s="40"/>
      <c r="L70" s="43"/>
      <c r="M70" s="40"/>
      <c r="N70" s="44"/>
      <c r="O70" s="3"/>
      <c r="P70" s="13"/>
    </row>
    <row r="71" spans="1:16" x14ac:dyDescent="0.25">
      <c r="A71" s="3"/>
      <c r="B71" s="7"/>
      <c r="C71" s="149"/>
      <c r="D71" s="164"/>
      <c r="E71" s="59"/>
      <c r="F71" s="60"/>
      <c r="G71" s="55"/>
      <c r="H71" s="56"/>
      <c r="I71" s="55"/>
      <c r="J71" s="57"/>
      <c r="K71" s="57"/>
      <c r="L71" s="68"/>
      <c r="M71" s="57"/>
      <c r="N71" s="69"/>
      <c r="O71" s="7"/>
      <c r="P71" s="12"/>
    </row>
    <row r="72" spans="1:16" hidden="1" x14ac:dyDescent="0.25">
      <c r="A72" s="130">
        <v>5</v>
      </c>
      <c r="B72" s="130">
        <v>209246</v>
      </c>
      <c r="C72" s="120" t="s">
        <v>75</v>
      </c>
      <c r="D72" s="163" t="s">
        <v>59</v>
      </c>
      <c r="E72" s="157"/>
      <c r="F72" s="142">
        <v>1579817</v>
      </c>
      <c r="G72" s="143">
        <v>0</v>
      </c>
      <c r="H72" s="132">
        <v>0</v>
      </c>
      <c r="I72" s="143">
        <v>0</v>
      </c>
      <c r="J72" s="159">
        <v>0</v>
      </c>
      <c r="K72" s="159">
        <v>0</v>
      </c>
      <c r="L72" s="177">
        <f>SUM(G72:K72)</f>
        <v>0</v>
      </c>
      <c r="M72" s="159">
        <v>0</v>
      </c>
      <c r="N72" s="178">
        <f>+E72+F72+L72+M72</f>
        <v>1579817</v>
      </c>
      <c r="O72" s="156" t="s">
        <v>22</v>
      </c>
      <c r="P72" s="184" t="s">
        <v>113</v>
      </c>
    </row>
    <row r="73" spans="1:16" hidden="1" x14ac:dyDescent="0.25">
      <c r="A73" s="121"/>
      <c r="B73" s="121"/>
      <c r="C73" s="119" t="s">
        <v>76</v>
      </c>
      <c r="D73" s="161" t="s">
        <v>77</v>
      </c>
      <c r="E73" s="131"/>
      <c r="F73" s="122" t="s">
        <v>25</v>
      </c>
      <c r="G73" s="124"/>
      <c r="H73" s="126"/>
      <c r="I73" s="124"/>
      <c r="J73" s="125"/>
      <c r="K73" s="125"/>
      <c r="L73" s="134"/>
      <c r="M73" s="126"/>
      <c r="N73" s="135"/>
      <c r="O73" s="121" t="s">
        <v>105</v>
      </c>
      <c r="P73" s="13" t="s">
        <v>110</v>
      </c>
    </row>
    <row r="74" spans="1:16" hidden="1" x14ac:dyDescent="0.25">
      <c r="A74" s="121"/>
      <c r="B74" s="121"/>
      <c r="C74" s="97"/>
      <c r="D74" s="161" t="s">
        <v>78</v>
      </c>
      <c r="E74" s="131"/>
      <c r="F74" s="122"/>
      <c r="G74" s="124"/>
      <c r="H74" s="126"/>
      <c r="I74" s="124"/>
      <c r="J74" s="125"/>
      <c r="K74" s="125"/>
      <c r="L74" s="134"/>
      <c r="M74" s="125"/>
      <c r="N74" s="135"/>
      <c r="O74" s="121"/>
      <c r="P74" s="179"/>
    </row>
    <row r="75" spans="1:16" hidden="1" x14ac:dyDescent="0.25">
      <c r="A75" s="8">
        <v>5</v>
      </c>
      <c r="B75" s="8">
        <v>205063</v>
      </c>
      <c r="C75" s="120" t="s">
        <v>80</v>
      </c>
      <c r="D75" s="163" t="s">
        <v>60</v>
      </c>
      <c r="E75" s="79">
        <v>13438332</v>
      </c>
      <c r="F75" s="80">
        <v>9784294</v>
      </c>
      <c r="G75" s="143">
        <v>0</v>
      </c>
      <c r="H75" s="132">
        <v>0</v>
      </c>
      <c r="I75" s="81">
        <v>0</v>
      </c>
      <c r="J75" s="82">
        <v>0</v>
      </c>
      <c r="K75" s="82">
        <v>0</v>
      </c>
      <c r="L75" s="49">
        <f>SUM(G75:K75)</f>
        <v>0</v>
      </c>
      <c r="M75" s="50">
        <v>0</v>
      </c>
      <c r="N75" s="51">
        <f>+E75+F75+L75+M75</f>
        <v>23222626</v>
      </c>
      <c r="O75" s="156" t="s">
        <v>47</v>
      </c>
      <c r="P75" s="184" t="s">
        <v>82</v>
      </c>
    </row>
    <row r="76" spans="1:16" hidden="1" x14ac:dyDescent="0.25">
      <c r="A76" s="3"/>
      <c r="B76" s="3"/>
      <c r="C76" s="119" t="s">
        <v>111</v>
      </c>
      <c r="D76" s="161" t="s">
        <v>55</v>
      </c>
      <c r="E76" s="131" t="s">
        <v>25</v>
      </c>
      <c r="F76" s="122" t="s">
        <v>39</v>
      </c>
      <c r="G76" s="124"/>
      <c r="H76" s="126"/>
      <c r="I76" s="124"/>
      <c r="J76" s="125"/>
      <c r="K76" s="125"/>
      <c r="L76" s="43"/>
      <c r="M76" s="126"/>
      <c r="N76" s="44"/>
      <c r="O76" s="121" t="s">
        <v>79</v>
      </c>
      <c r="P76" s="13" t="s">
        <v>83</v>
      </c>
    </row>
    <row r="77" spans="1:16" hidden="1" x14ac:dyDescent="0.25">
      <c r="A77" s="7"/>
      <c r="B77" s="7"/>
      <c r="C77" s="188" t="s">
        <v>44</v>
      </c>
      <c r="D77" s="185"/>
      <c r="E77" s="151" t="s">
        <v>114</v>
      </c>
      <c r="F77" s="136" t="s">
        <v>115</v>
      </c>
      <c r="G77" s="176"/>
      <c r="H77" s="147"/>
      <c r="I77" s="148"/>
      <c r="J77" s="152"/>
      <c r="K77" s="152"/>
      <c r="L77" s="68"/>
      <c r="M77" s="152"/>
      <c r="N77" s="69"/>
      <c r="O77" s="155"/>
      <c r="P77" s="12"/>
    </row>
    <row r="78" spans="1:16" x14ac:dyDescent="0.25">
      <c r="A78" s="3">
        <v>3</v>
      </c>
      <c r="B78" s="3">
        <v>205083</v>
      </c>
      <c r="C78" s="119" t="s">
        <v>81</v>
      </c>
      <c r="D78" s="161" t="s">
        <v>127</v>
      </c>
      <c r="E78" s="75">
        <v>0</v>
      </c>
      <c r="F78" s="122">
        <v>8188912</v>
      </c>
      <c r="G78" s="124">
        <v>0</v>
      </c>
      <c r="H78" s="126">
        <v>4770011</v>
      </c>
      <c r="I78" s="124">
        <v>0</v>
      </c>
      <c r="J78" s="125">
        <v>0</v>
      </c>
      <c r="K78" s="124">
        <v>0</v>
      </c>
      <c r="L78" s="43">
        <f>SUM(G78:K78)</f>
        <v>4770011</v>
      </c>
      <c r="M78" s="125">
        <v>99351742</v>
      </c>
      <c r="N78" s="44">
        <f>L78+M78+F78+E78</f>
        <v>112310665</v>
      </c>
      <c r="O78" s="202" t="s">
        <v>165</v>
      </c>
      <c r="P78" s="129" t="s">
        <v>112</v>
      </c>
    </row>
    <row r="79" spans="1:16" ht="26.4" x14ac:dyDescent="0.25">
      <c r="A79" s="3"/>
      <c r="B79" s="3"/>
      <c r="C79" s="220" t="s">
        <v>126</v>
      </c>
      <c r="D79" s="232" t="s">
        <v>128</v>
      </c>
      <c r="E79" s="75"/>
      <c r="F79" s="122" t="s">
        <v>142</v>
      </c>
      <c r="G79" s="201"/>
      <c r="H79" s="205" t="s">
        <v>19</v>
      </c>
      <c r="I79" s="124"/>
      <c r="J79" s="125"/>
      <c r="K79" s="204"/>
      <c r="L79" s="43"/>
      <c r="M79" s="125" t="s">
        <v>33</v>
      </c>
      <c r="N79" s="44"/>
      <c r="O79" s="203" t="s">
        <v>105</v>
      </c>
      <c r="P79" s="13" t="s">
        <v>109</v>
      </c>
    </row>
    <row r="80" spans="1:16" ht="8.6999999999999993" customHeight="1" x14ac:dyDescent="0.25">
      <c r="A80" s="3"/>
      <c r="B80" s="3"/>
      <c r="C80" s="88"/>
      <c r="D80" s="200"/>
      <c r="E80" s="75"/>
      <c r="F80" s="122"/>
      <c r="G80" s="201"/>
      <c r="H80" s="126"/>
      <c r="I80" s="124"/>
      <c r="J80" s="125"/>
      <c r="K80" s="125"/>
      <c r="L80" s="43"/>
      <c r="M80" s="125"/>
      <c r="N80" s="44"/>
      <c r="O80" s="121"/>
      <c r="P80" s="13"/>
    </row>
    <row r="81" spans="1:16" x14ac:dyDescent="0.25">
      <c r="A81" s="8">
        <v>5</v>
      </c>
      <c r="B81" s="130">
        <v>200637</v>
      </c>
      <c r="C81" s="120" t="s">
        <v>184</v>
      </c>
      <c r="D81" s="163" t="s">
        <v>129</v>
      </c>
      <c r="E81" s="79">
        <v>752930</v>
      </c>
      <c r="F81" s="142">
        <v>682200</v>
      </c>
      <c r="G81" s="143">
        <v>0</v>
      </c>
      <c r="H81" s="132">
        <v>0</v>
      </c>
      <c r="I81" s="210">
        <v>0</v>
      </c>
      <c r="J81" s="144">
        <v>0</v>
      </c>
      <c r="K81" s="144">
        <v>0</v>
      </c>
      <c r="L81" s="177">
        <f>SUM(G81:K81)</f>
        <v>0</v>
      </c>
      <c r="M81" s="159">
        <v>0</v>
      </c>
      <c r="N81" s="178">
        <f>M81+L81+F81+E81</f>
        <v>1435130</v>
      </c>
      <c r="O81" s="130" t="s">
        <v>22</v>
      </c>
      <c r="P81" s="211" t="s">
        <v>152</v>
      </c>
    </row>
    <row r="82" spans="1:16" x14ac:dyDescent="0.25">
      <c r="A82" s="3"/>
      <c r="B82" s="3"/>
      <c r="C82" s="88"/>
      <c r="D82" s="161" t="s">
        <v>130</v>
      </c>
      <c r="E82" s="131" t="s">
        <v>143</v>
      </c>
      <c r="F82" s="122" t="s">
        <v>18</v>
      </c>
      <c r="H82" s="73"/>
      <c r="I82" s="53"/>
      <c r="J82" s="76"/>
      <c r="K82" s="76"/>
      <c r="L82" s="92"/>
      <c r="M82" s="40"/>
      <c r="N82" s="94"/>
      <c r="O82" s="3"/>
      <c r="P82" s="13" t="s">
        <v>91</v>
      </c>
    </row>
    <row r="83" spans="1:16" x14ac:dyDescent="0.25">
      <c r="A83" s="3"/>
      <c r="B83" s="3"/>
      <c r="C83" s="119" t="s">
        <v>93</v>
      </c>
      <c r="D83" s="161" t="s">
        <v>131</v>
      </c>
      <c r="E83" s="37"/>
      <c r="F83" s="93"/>
      <c r="G83" s="61"/>
      <c r="H83" s="73"/>
      <c r="I83" s="53"/>
      <c r="J83" s="72"/>
      <c r="K83" s="72"/>
      <c r="L83" s="92"/>
      <c r="M83" s="40"/>
      <c r="N83" s="94"/>
      <c r="O83" s="3"/>
      <c r="P83" s="13"/>
    </row>
    <row r="84" spans="1:16" x14ac:dyDescent="0.25">
      <c r="A84" s="3"/>
      <c r="B84" s="3"/>
      <c r="C84" s="119" t="s">
        <v>92</v>
      </c>
      <c r="D84" s="161" t="s">
        <v>132</v>
      </c>
      <c r="E84" s="37"/>
      <c r="F84" s="93"/>
      <c r="G84" s="124"/>
      <c r="H84" s="126"/>
      <c r="I84" s="226"/>
      <c r="J84" s="133"/>
      <c r="K84" s="133"/>
      <c r="L84" s="134"/>
      <c r="M84" s="125"/>
      <c r="N84" s="135"/>
      <c r="O84" s="3"/>
      <c r="P84" s="13"/>
    </row>
    <row r="85" spans="1:16" x14ac:dyDescent="0.25">
      <c r="A85" s="3"/>
      <c r="B85" s="3"/>
      <c r="C85" s="88"/>
      <c r="D85" s="161" t="s">
        <v>133</v>
      </c>
      <c r="E85" s="37"/>
      <c r="F85" s="93"/>
      <c r="G85" s="124"/>
      <c r="H85" s="126"/>
      <c r="I85" s="226"/>
      <c r="J85" s="76"/>
      <c r="K85" s="76"/>
      <c r="L85" s="92"/>
      <c r="M85" s="40"/>
      <c r="N85" s="94"/>
      <c r="O85" s="3"/>
      <c r="P85" s="13"/>
    </row>
    <row r="86" spans="1:16" ht="24.45" hidden="1" customHeight="1" x14ac:dyDescent="0.25">
      <c r="A86" s="155"/>
      <c r="B86" s="155"/>
      <c r="C86" s="188"/>
      <c r="D86" s="161"/>
      <c r="E86" s="151"/>
      <c r="F86" s="136"/>
      <c r="G86" s="148"/>
      <c r="H86" s="147"/>
      <c r="I86" s="148"/>
      <c r="J86" s="152"/>
      <c r="K86" s="152"/>
      <c r="L86" s="154"/>
      <c r="M86" s="152"/>
      <c r="N86" s="63"/>
      <c r="O86" s="155"/>
      <c r="P86" s="208"/>
    </row>
    <row r="87" spans="1:16" ht="12.75" customHeight="1" x14ac:dyDescent="0.25">
      <c r="A87" s="130" t="s">
        <v>42</v>
      </c>
      <c r="B87" s="8">
        <v>240613</v>
      </c>
      <c r="C87" s="6" t="s">
        <v>27</v>
      </c>
      <c r="D87" s="163" t="s">
        <v>61</v>
      </c>
      <c r="E87" s="79">
        <v>1885450</v>
      </c>
      <c r="F87" s="80">
        <v>33368279</v>
      </c>
      <c r="G87" s="48">
        <v>0</v>
      </c>
      <c r="H87" s="210">
        <v>0</v>
      </c>
      <c r="I87" s="141">
        <v>0</v>
      </c>
      <c r="J87" s="141">
        <v>0</v>
      </c>
      <c r="K87" s="210">
        <v>0</v>
      </c>
      <c r="L87" s="177">
        <f>SUM(G87:K87)</f>
        <v>0</v>
      </c>
      <c r="M87" s="159">
        <v>0</v>
      </c>
      <c r="N87" s="178">
        <f>+E87+F87+L87+M87</f>
        <v>35253729</v>
      </c>
      <c r="O87" s="156" t="s">
        <v>24</v>
      </c>
      <c r="P87" s="11" t="s">
        <v>150</v>
      </c>
    </row>
    <row r="88" spans="1:16" ht="12.75" customHeight="1" x14ac:dyDescent="0.25">
      <c r="A88" s="3"/>
      <c r="B88" s="3"/>
      <c r="C88" t="s">
        <v>196</v>
      </c>
      <c r="D88" s="161" t="s">
        <v>62</v>
      </c>
      <c r="E88" s="131" t="s">
        <v>136</v>
      </c>
      <c r="F88" s="122" t="s">
        <v>46</v>
      </c>
      <c r="G88" s="126"/>
      <c r="H88" s="124"/>
      <c r="I88" s="126"/>
      <c r="J88" s="126"/>
      <c r="K88" s="124"/>
      <c r="L88" s="134"/>
      <c r="M88" s="126"/>
      <c r="N88" s="135"/>
      <c r="O88" s="186" t="s">
        <v>22</v>
      </c>
      <c r="P88" s="104" t="s">
        <v>36</v>
      </c>
    </row>
    <row r="89" spans="1:16" ht="12.75" customHeight="1" x14ac:dyDescent="0.25">
      <c r="A89" s="20"/>
      <c r="B89" s="3"/>
      <c r="C89" s="119"/>
      <c r="D89" s="161" t="s">
        <v>134</v>
      </c>
      <c r="E89" s="131"/>
      <c r="F89" s="122"/>
      <c r="G89" s="126"/>
      <c r="H89" s="124"/>
      <c r="I89" s="126"/>
      <c r="J89" s="126"/>
      <c r="K89" s="124"/>
      <c r="L89" s="134"/>
      <c r="M89" s="125"/>
      <c r="N89" s="135"/>
      <c r="O89" s="186" t="s">
        <v>124</v>
      </c>
      <c r="P89" s="104"/>
    </row>
    <row r="90" spans="1:16" ht="12.75" customHeight="1" x14ac:dyDescent="0.25">
      <c r="A90" s="20"/>
      <c r="B90" s="3"/>
      <c r="C90" s="119"/>
      <c r="D90" s="161" t="s">
        <v>135</v>
      </c>
      <c r="E90" s="37"/>
      <c r="F90" s="39"/>
      <c r="G90" s="52"/>
      <c r="H90" s="47"/>
      <c r="I90" s="56"/>
      <c r="J90" s="56"/>
      <c r="K90" s="47"/>
      <c r="L90" s="43"/>
      <c r="M90" s="125"/>
      <c r="N90" s="44"/>
      <c r="O90" s="186" t="s">
        <v>108</v>
      </c>
      <c r="P90" s="104"/>
    </row>
    <row r="91" spans="1:16" ht="12.75" customHeight="1" x14ac:dyDescent="0.25">
      <c r="A91" s="233" t="s">
        <v>137</v>
      </c>
      <c r="B91" s="8">
        <v>204072</v>
      </c>
      <c r="C91" s="138" t="s">
        <v>86</v>
      </c>
      <c r="D91" s="163" t="s">
        <v>138</v>
      </c>
      <c r="E91" s="157">
        <v>9251258</v>
      </c>
      <c r="F91" s="142">
        <v>4796696</v>
      </c>
      <c r="G91" s="158">
        <v>0</v>
      </c>
      <c r="H91" s="143">
        <v>0</v>
      </c>
      <c r="I91" s="132">
        <v>0</v>
      </c>
      <c r="J91" s="132">
        <v>0</v>
      </c>
      <c r="K91" s="143">
        <v>0</v>
      </c>
      <c r="L91" s="177">
        <f>SUM(G91:K91)</f>
        <v>0</v>
      </c>
      <c r="M91" s="159">
        <v>43635913</v>
      </c>
      <c r="N91" s="178">
        <f>+E91+F91+L91+M91</f>
        <v>57683867</v>
      </c>
      <c r="O91" s="156" t="s">
        <v>24</v>
      </c>
      <c r="P91" s="11" t="s">
        <v>150</v>
      </c>
    </row>
    <row r="92" spans="1:16" ht="12.75" customHeight="1" x14ac:dyDescent="0.25">
      <c r="A92" s="20"/>
      <c r="B92" s="3"/>
      <c r="C92" s="127" t="s">
        <v>197</v>
      </c>
      <c r="D92" s="161" t="s">
        <v>139</v>
      </c>
      <c r="E92" s="131" t="s">
        <v>25</v>
      </c>
      <c r="F92" s="122" t="s">
        <v>136</v>
      </c>
      <c r="G92" s="111"/>
      <c r="H92" s="124"/>
      <c r="I92" s="126"/>
      <c r="J92" s="126"/>
      <c r="K92" s="124"/>
      <c r="L92" s="134"/>
      <c r="M92" s="125" t="s">
        <v>26</v>
      </c>
      <c r="N92" s="135"/>
      <c r="O92" s="186" t="s">
        <v>22</v>
      </c>
      <c r="P92" s="104" t="s">
        <v>36</v>
      </c>
    </row>
    <row r="93" spans="1:16" ht="12.75" customHeight="1" x14ac:dyDescent="0.25">
      <c r="A93" s="20"/>
      <c r="B93" s="3"/>
      <c r="C93" s="127" t="s">
        <v>198</v>
      </c>
      <c r="D93" s="161" t="s">
        <v>140</v>
      </c>
      <c r="E93" s="131"/>
      <c r="F93" s="39"/>
      <c r="G93" s="45"/>
      <c r="H93" s="47"/>
      <c r="I93" s="52"/>
      <c r="J93" s="52"/>
      <c r="K93" s="47"/>
      <c r="L93" s="43"/>
      <c r="M93" s="40"/>
      <c r="N93" s="44"/>
      <c r="O93" s="67"/>
      <c r="P93" s="104"/>
    </row>
    <row r="94" spans="1:16" ht="12.75" customHeight="1" x14ac:dyDescent="0.25">
      <c r="A94" s="140"/>
      <c r="B94" s="7"/>
      <c r="C94" s="187"/>
      <c r="D94" s="165" t="s">
        <v>58</v>
      </c>
      <c r="E94" s="59"/>
      <c r="F94" s="60"/>
      <c r="G94" s="54"/>
      <c r="H94" s="55"/>
      <c r="I94" s="56"/>
      <c r="J94" s="56"/>
      <c r="K94" s="55"/>
      <c r="L94" s="68"/>
      <c r="M94" s="57"/>
      <c r="N94" s="69"/>
      <c r="O94" s="78"/>
      <c r="P94" s="107"/>
    </row>
    <row r="95" spans="1:16" ht="12.75" customHeight="1" x14ac:dyDescent="0.25">
      <c r="A95" s="121" t="s">
        <v>21</v>
      </c>
      <c r="B95" s="3">
        <v>206759</v>
      </c>
      <c r="C95" s="102" t="s">
        <v>34</v>
      </c>
      <c r="D95" s="161" t="s">
        <v>63</v>
      </c>
      <c r="E95" s="37">
        <v>7504288</v>
      </c>
      <c r="F95" s="39">
        <v>1637045</v>
      </c>
      <c r="G95" s="45">
        <v>750000</v>
      </c>
      <c r="H95" s="46">
        <v>750000</v>
      </c>
      <c r="I95" s="65">
        <v>750000</v>
      </c>
      <c r="J95" s="74">
        <v>750000</v>
      </c>
      <c r="K95" s="133">
        <v>750000</v>
      </c>
      <c r="L95" s="43">
        <f>SUM(G95:K95)</f>
        <v>3750000</v>
      </c>
      <c r="M95" s="40">
        <v>0</v>
      </c>
      <c r="N95" s="44">
        <f>+E95+F95+L95+M95</f>
        <v>12891333</v>
      </c>
      <c r="O95" s="86" t="s">
        <v>22</v>
      </c>
      <c r="P95" s="100" t="s">
        <v>152</v>
      </c>
    </row>
    <row r="96" spans="1:16" ht="12.75" customHeight="1" x14ac:dyDescent="0.25">
      <c r="A96" s="3"/>
      <c r="B96" s="3"/>
      <c r="C96" s="127" t="s">
        <v>199</v>
      </c>
      <c r="D96" s="161" t="s">
        <v>64</v>
      </c>
      <c r="E96" s="131" t="s">
        <v>18</v>
      </c>
      <c r="F96" s="122" t="s">
        <v>18</v>
      </c>
      <c r="G96" s="85" t="s">
        <v>18</v>
      </c>
      <c r="H96" s="52" t="s">
        <v>18</v>
      </c>
      <c r="I96" s="111" t="s">
        <v>18</v>
      </c>
      <c r="J96" s="125" t="s">
        <v>18</v>
      </c>
      <c r="K96" s="125" t="s">
        <v>18</v>
      </c>
      <c r="L96" s="43"/>
      <c r="M96" s="40"/>
      <c r="N96" s="44"/>
      <c r="O96" s="86"/>
      <c r="P96" s="13" t="s">
        <v>91</v>
      </c>
    </row>
    <row r="97" spans="1:16" ht="12.75" customHeight="1" x14ac:dyDescent="0.25">
      <c r="A97" s="3"/>
      <c r="B97" s="3"/>
      <c r="C97" s="127"/>
      <c r="D97" s="161"/>
      <c r="E97" s="131"/>
      <c r="F97" s="122"/>
      <c r="G97" s="85"/>
      <c r="H97" s="52"/>
      <c r="I97" s="85"/>
      <c r="J97" s="40"/>
      <c r="K97" s="40"/>
      <c r="L97" s="43"/>
      <c r="M97" s="40"/>
      <c r="N97" s="44"/>
      <c r="O97" s="86"/>
      <c r="P97" s="104"/>
    </row>
    <row r="98" spans="1:16" x14ac:dyDescent="0.25">
      <c r="A98" s="3">
        <v>2</v>
      </c>
      <c r="B98" s="241">
        <v>204053</v>
      </c>
      <c r="C98" s="242" t="s">
        <v>3</v>
      </c>
      <c r="D98" s="240" t="s">
        <v>65</v>
      </c>
      <c r="E98" s="243">
        <v>12842258</v>
      </c>
      <c r="F98" s="244">
        <v>87965148</v>
      </c>
      <c r="G98" s="245">
        <v>6311828</v>
      </c>
      <c r="H98" s="246">
        <v>46687971</v>
      </c>
      <c r="I98" s="247">
        <v>0</v>
      </c>
      <c r="J98" s="247">
        <v>0</v>
      </c>
      <c r="K98" s="247">
        <v>0</v>
      </c>
      <c r="L98" s="248">
        <f>SUM(G98:K98)</f>
        <v>52999799</v>
      </c>
      <c r="M98" s="247">
        <v>0</v>
      </c>
      <c r="N98" s="249">
        <f>+E98+F98+L98+M98</f>
        <v>153807205</v>
      </c>
      <c r="O98" s="250" t="s">
        <v>85</v>
      </c>
      <c r="P98" s="251" t="s">
        <v>147</v>
      </c>
    </row>
    <row r="99" spans="1:16" x14ac:dyDescent="0.25">
      <c r="A99" s="3"/>
      <c r="B99" s="3"/>
      <c r="C99" t="s">
        <v>200</v>
      </c>
      <c r="D99" s="161" t="s">
        <v>66</v>
      </c>
      <c r="E99" s="37" t="s">
        <v>25</v>
      </c>
      <c r="F99" s="39" t="s">
        <v>25</v>
      </c>
      <c r="G99" s="111" t="s">
        <v>33</v>
      </c>
      <c r="H99" s="126" t="s">
        <v>33</v>
      </c>
      <c r="I99" s="125"/>
      <c r="J99" s="125"/>
      <c r="K99" s="125"/>
      <c r="L99" s="42"/>
      <c r="M99" s="126"/>
      <c r="N99" s="41"/>
      <c r="O99" s="121" t="s">
        <v>84</v>
      </c>
      <c r="P99" s="13" t="s">
        <v>83</v>
      </c>
    </row>
    <row r="100" spans="1:16" x14ac:dyDescent="0.25">
      <c r="A100" s="3"/>
      <c r="B100" s="3"/>
      <c r="C100" s="119" t="s">
        <v>205</v>
      </c>
      <c r="D100" s="161" t="s">
        <v>58</v>
      </c>
      <c r="E100" s="131" t="s">
        <v>125</v>
      </c>
      <c r="F100" s="122" t="s">
        <v>33</v>
      </c>
      <c r="G100" s="111"/>
      <c r="H100" s="64"/>
      <c r="I100" s="85"/>
      <c r="J100" s="77"/>
      <c r="K100" s="77"/>
      <c r="L100" s="42"/>
      <c r="M100" s="77"/>
      <c r="N100" s="41"/>
      <c r="O100" s="283" t="s">
        <v>108</v>
      </c>
      <c r="P100" s="13"/>
    </row>
    <row r="101" spans="1:16" x14ac:dyDescent="0.25">
      <c r="A101" s="3"/>
      <c r="B101" s="3"/>
      <c r="C101" s="88"/>
      <c r="D101" s="161"/>
      <c r="E101" s="37"/>
      <c r="F101" s="39"/>
      <c r="G101" s="47"/>
      <c r="H101" s="64"/>
      <c r="I101" s="62"/>
      <c r="J101" s="77"/>
      <c r="K101" s="77"/>
      <c r="L101" s="42"/>
      <c r="M101" s="77"/>
      <c r="N101" s="41"/>
      <c r="O101" s="283" t="s">
        <v>79</v>
      </c>
      <c r="P101" s="13"/>
    </row>
    <row r="102" spans="1:16" x14ac:dyDescent="0.25">
      <c r="A102" s="130" t="s">
        <v>43</v>
      </c>
      <c r="B102" s="130">
        <v>205818</v>
      </c>
      <c r="C102" s="138" t="s">
        <v>69</v>
      </c>
      <c r="D102" s="163" t="s">
        <v>67</v>
      </c>
      <c r="E102" s="157">
        <v>656461</v>
      </c>
      <c r="F102" s="142">
        <v>476588</v>
      </c>
      <c r="G102" s="143">
        <v>150000</v>
      </c>
      <c r="H102" s="132">
        <v>150000</v>
      </c>
      <c r="I102" s="143">
        <v>150000</v>
      </c>
      <c r="J102" s="159">
        <v>150000</v>
      </c>
      <c r="K102" s="159">
        <v>150000</v>
      </c>
      <c r="L102" s="177">
        <f>SUM(G102:K102)</f>
        <v>750000</v>
      </c>
      <c r="M102" s="159">
        <v>0</v>
      </c>
      <c r="N102" s="178">
        <f>+E102+F102+L102+M102</f>
        <v>1883049</v>
      </c>
      <c r="O102" s="156" t="s">
        <v>165</v>
      </c>
      <c r="P102" s="137" t="s">
        <v>154</v>
      </c>
    </row>
    <row r="103" spans="1:16" x14ac:dyDescent="0.25">
      <c r="A103" s="121"/>
      <c r="B103" s="121"/>
      <c r="C103" s="127" t="s">
        <v>201</v>
      </c>
      <c r="D103" s="161" t="s">
        <v>68</v>
      </c>
      <c r="E103" s="131" t="s">
        <v>18</v>
      </c>
      <c r="F103" s="122" t="s">
        <v>18</v>
      </c>
      <c r="G103" s="124" t="s">
        <v>18</v>
      </c>
      <c r="H103" s="126" t="s">
        <v>18</v>
      </c>
      <c r="I103" s="124" t="s">
        <v>18</v>
      </c>
      <c r="J103" s="125" t="s">
        <v>18</v>
      </c>
      <c r="K103" s="125" t="s">
        <v>18</v>
      </c>
      <c r="L103" s="134"/>
      <c r="M103" s="126"/>
      <c r="N103" s="135"/>
      <c r="O103" s="121"/>
      <c r="P103" s="13" t="s">
        <v>141</v>
      </c>
    </row>
    <row r="104" spans="1:16" x14ac:dyDescent="0.25">
      <c r="A104" s="121"/>
      <c r="B104" s="121"/>
      <c r="C104" s="119"/>
      <c r="D104" s="161" t="s">
        <v>54</v>
      </c>
      <c r="E104" s="131"/>
      <c r="F104" s="122"/>
      <c r="G104" s="124"/>
      <c r="H104" s="126"/>
      <c r="I104" s="124"/>
      <c r="J104" s="125"/>
      <c r="K104" s="125"/>
      <c r="L104" s="134"/>
      <c r="M104" s="126"/>
      <c r="N104" s="135"/>
      <c r="O104" s="121"/>
      <c r="P104" s="179"/>
    </row>
    <row r="105" spans="1:16" x14ac:dyDescent="0.25">
      <c r="A105" s="130" t="s">
        <v>43</v>
      </c>
      <c r="B105" s="8">
        <v>200615</v>
      </c>
      <c r="C105" s="138" t="s">
        <v>45</v>
      </c>
      <c r="D105" s="163" t="s">
        <v>67</v>
      </c>
      <c r="E105" s="79">
        <v>0</v>
      </c>
      <c r="F105" s="80">
        <v>13250000</v>
      </c>
      <c r="G105" s="81">
        <v>0</v>
      </c>
      <c r="H105" s="70">
        <v>0</v>
      </c>
      <c r="I105" s="81">
        <v>0</v>
      </c>
      <c r="J105" s="50"/>
      <c r="K105" s="50">
        <v>0</v>
      </c>
      <c r="L105" s="49">
        <f>SUM(G105:K105)</f>
        <v>0</v>
      </c>
      <c r="M105" s="50">
        <v>0</v>
      </c>
      <c r="N105" s="51">
        <f>+E105+F105+L105+M105</f>
        <v>13250000</v>
      </c>
      <c r="O105" s="156" t="s">
        <v>165</v>
      </c>
      <c r="P105" s="137" t="s">
        <v>154</v>
      </c>
    </row>
    <row r="106" spans="1:16" x14ac:dyDescent="0.25">
      <c r="A106" s="3"/>
      <c r="B106" s="3"/>
      <c r="C106" s="127" t="s">
        <v>202</v>
      </c>
      <c r="D106" s="161" t="s">
        <v>68</v>
      </c>
      <c r="E106" s="37"/>
      <c r="F106" s="122" t="s">
        <v>19</v>
      </c>
      <c r="G106" s="124"/>
      <c r="H106" s="126"/>
      <c r="I106" s="124"/>
      <c r="J106" s="125"/>
      <c r="K106" s="125"/>
      <c r="L106" s="43"/>
      <c r="M106" s="126"/>
      <c r="N106" s="44"/>
      <c r="O106" s="3"/>
      <c r="P106" s="13" t="s">
        <v>141</v>
      </c>
    </row>
    <row r="107" spans="1:16" x14ac:dyDescent="0.25">
      <c r="A107" s="3"/>
      <c r="B107" s="252"/>
      <c r="C107" s="253" t="s">
        <v>203</v>
      </c>
      <c r="D107" s="254" t="s">
        <v>54</v>
      </c>
      <c r="E107" s="255"/>
      <c r="F107" s="256"/>
      <c r="G107" s="257"/>
      <c r="H107" s="258"/>
      <c r="I107" s="259"/>
      <c r="J107" s="260"/>
      <c r="K107" s="260"/>
      <c r="L107" s="261"/>
      <c r="M107" s="262"/>
      <c r="N107" s="263"/>
      <c r="O107" s="252"/>
      <c r="P107" s="264"/>
    </row>
    <row r="108" spans="1:16" x14ac:dyDescent="0.25">
      <c r="E108" s="286"/>
    </row>
    <row r="109" spans="1:16" x14ac:dyDescent="0.25">
      <c r="C109" s="5"/>
      <c r="D109" s="5"/>
      <c r="E109" s="14"/>
      <c r="F109" s="14"/>
      <c r="L109" s="21"/>
      <c r="M109" s="21"/>
      <c r="N109" s="21"/>
      <c r="O109" s="21"/>
    </row>
    <row r="110" spans="1:16" x14ac:dyDescent="0.25">
      <c r="L110" s="19"/>
      <c r="M110" s="19"/>
      <c r="N110" s="19"/>
      <c r="O110" s="19"/>
    </row>
    <row r="111" spans="1:16" x14ac:dyDescent="0.25">
      <c r="A111" t="s">
        <v>29</v>
      </c>
      <c r="C111" s="119" t="s">
        <v>185</v>
      </c>
      <c r="L111" s="19"/>
      <c r="M111" s="19"/>
      <c r="N111" s="19"/>
      <c r="O111" s="19"/>
    </row>
    <row r="112" spans="1:16" x14ac:dyDescent="0.25">
      <c r="C112" t="s">
        <v>31</v>
      </c>
      <c r="L112" s="19"/>
      <c r="M112" s="19"/>
      <c r="N112" s="19"/>
      <c r="O112" s="19"/>
    </row>
    <row r="113" spans="1:15" x14ac:dyDescent="0.25">
      <c r="A113" t="s">
        <v>30</v>
      </c>
      <c r="C113" s="119" t="s">
        <v>186</v>
      </c>
      <c r="L113" s="19"/>
      <c r="M113" s="19"/>
      <c r="N113" s="19"/>
      <c r="O113" s="19"/>
    </row>
    <row r="114" spans="1:15" x14ac:dyDescent="0.25">
      <c r="L114" s="19"/>
      <c r="M114" s="19"/>
      <c r="N114" s="19"/>
      <c r="O114" s="19"/>
    </row>
    <row r="117" spans="1:15" x14ac:dyDescent="0.25">
      <c r="L117" s="19"/>
      <c r="M117" s="19"/>
      <c r="N117" s="19"/>
      <c r="O117" s="19"/>
    </row>
    <row r="118" spans="1:15" x14ac:dyDescent="0.25">
      <c r="L118" s="19"/>
      <c r="M118" s="19"/>
      <c r="N118" s="19"/>
      <c r="O118" s="19"/>
    </row>
  </sheetData>
  <phoneticPr fontId="0" type="noConversion"/>
  <hyperlinks>
    <hyperlink ref="P96" r:id="rId1" xr:uid="{00000000-0004-0000-0000-000001000000}"/>
    <hyperlink ref="P73" r:id="rId2" xr:uid="{00000000-0004-0000-0000-00000A000000}"/>
    <hyperlink ref="P8" r:id="rId3" xr:uid="{00000000-0004-0000-0000-00000B000000}"/>
    <hyperlink ref="P76" r:id="rId4" xr:uid="{00000000-0004-0000-0000-00000C000000}"/>
    <hyperlink ref="P99" r:id="rId5" xr:uid="{00000000-0004-0000-0000-00000D000000}"/>
    <hyperlink ref="P82" r:id="rId6" xr:uid="{00000000-0004-0000-0000-00000E000000}"/>
    <hyperlink ref="P49" r:id="rId7" xr:uid="{00000000-0004-0000-0000-000014000000}"/>
    <hyperlink ref="P62" r:id="rId8" xr:uid="{00000000-0004-0000-0000-000015000000}"/>
    <hyperlink ref="P53" r:id="rId9" xr:uid="{00000000-0004-0000-0000-000016000000}"/>
    <hyperlink ref="P68" r:id="rId10" xr:uid="{00000000-0004-0000-0000-000017000000}"/>
    <hyperlink ref="P79" r:id="rId11" xr:uid="{00000000-0004-0000-0000-000018000000}"/>
    <hyperlink ref="P11" r:id="rId12" xr:uid="{00000000-0004-0000-0000-00001C000000}"/>
  </hyperlinks>
  <pageMargins left="0.2" right="0.2" top="0.75" bottom="0.25" header="0.3" footer="0.25"/>
  <pageSetup paperSize="5" scale="75" fitToHeight="0" orientation="landscape" r:id="rId13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42FB92487F443A157514974867485" ma:contentTypeVersion="1" ma:contentTypeDescription="Create a new document." ma:contentTypeScope="" ma:versionID="4785c93fc4ff59b20fd01ae4a73e15e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ECE12E-FBE9-4E20-84D3-39D1AFA7079A}"/>
</file>

<file path=customXml/itemProps2.xml><?xml version="1.0" encoding="utf-8"?>
<ds:datastoreItem xmlns:ds="http://schemas.openxmlformats.org/officeDocument/2006/customXml" ds:itemID="{8387BDA6-0ED8-415F-AAC1-871C1D4E9E0E}"/>
</file>

<file path=customXml/itemProps3.xml><?xml version="1.0" encoding="utf-8"?>
<ds:datastoreItem xmlns:ds="http://schemas.openxmlformats.org/officeDocument/2006/customXml" ds:itemID="{BD744165-0469-4A92-B746-4CAE02E56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CIP</vt:lpstr>
      <vt:lpstr>CIP!Print_Titles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Summary 24-29CIP_</dc:title>
  <dc:creator>Preferred Customer</dc:creator>
  <cp:lastModifiedBy>Blanchard, Bridgette</cp:lastModifiedBy>
  <cp:lastPrinted>2023-10-24T12:21:42Z</cp:lastPrinted>
  <dcterms:created xsi:type="dcterms:W3CDTF">1999-02-24T18:35:54Z</dcterms:created>
  <dcterms:modified xsi:type="dcterms:W3CDTF">2023-12-15T20:28:21Z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0x010100AEC42FB92487F443A157514974867485</vt:lpwstr>
  </property>
</Properties>
</file>